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1. Flatås IL\Regnskap - Budsjett\Budsjett 2020\"/>
    </mc:Choice>
  </mc:AlternateContent>
  <xr:revisionPtr revIDLastSave="0" documentId="13_ncr:1_{BB503FE8-4798-49F9-8E9D-77DE747ADF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otaler" sheetId="1" r:id="rId1"/>
    <sheet name="Avd 1 - Hovedlaget" sheetId="2" r:id="rId2"/>
    <sheet name="Avd 2 - Kiosk" sheetId="12" r:id="rId3"/>
    <sheet name="Avd 3 - Langrenn" sheetId="3" r:id="rId4"/>
    <sheet name="Avd 4 - Friidrett" sheetId="11" r:id="rId5"/>
    <sheet name="Avd 5 - Fotball" sheetId="4" r:id="rId6"/>
    <sheet name="Avd 6 - Håndball" sheetId="5" r:id="rId7"/>
    <sheet name="Avd 7 - Lions" sheetId="6" r:id="rId8"/>
    <sheet name="Avd 8 - Trim" sheetId="7" r:id="rId9"/>
    <sheet name="Avd 9 - Idrettsskolen" sheetId="8" r:id="rId10"/>
    <sheet name="Avd 10 - Innebandy" sheetId="13" r:id="rId11"/>
    <sheet name="Avd 11 - Volleyball" sheetId="14" r:id="rId12"/>
    <sheet name="Avd 12 - Badminton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1" l="1"/>
  <c r="H111" i="5"/>
  <c r="K124" i="5"/>
  <c r="H58" i="4"/>
  <c r="C111" i="12"/>
  <c r="H111" i="2"/>
  <c r="I121" i="4" l="1"/>
  <c r="I58" i="4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1" i="1"/>
  <c r="O32" i="1"/>
  <c r="O33" i="1"/>
  <c r="O34" i="1"/>
  <c r="O36" i="1"/>
  <c r="O39" i="1"/>
  <c r="O40" i="1"/>
  <c r="O41" i="1"/>
  <c r="O42" i="1"/>
  <c r="O44" i="1"/>
  <c r="O45" i="1"/>
  <c r="O46" i="1"/>
  <c r="O47" i="1"/>
  <c r="O48" i="1"/>
  <c r="O50" i="1"/>
  <c r="O51" i="1"/>
  <c r="O52" i="1"/>
  <c r="O53" i="1"/>
  <c r="O54" i="1"/>
  <c r="O55" i="1"/>
  <c r="O56" i="1"/>
  <c r="O57" i="1"/>
  <c r="O59" i="1"/>
  <c r="O60" i="1"/>
  <c r="O61" i="1"/>
  <c r="O63" i="1"/>
  <c r="O64" i="1"/>
  <c r="O65" i="1"/>
  <c r="O66" i="1"/>
  <c r="O67" i="1"/>
  <c r="O69" i="1"/>
  <c r="O70" i="1"/>
  <c r="O71" i="1"/>
  <c r="O73" i="1"/>
  <c r="O74" i="1"/>
  <c r="O75" i="1"/>
  <c r="O77" i="1"/>
  <c r="O78" i="1"/>
  <c r="O79" i="1"/>
  <c r="O80" i="1"/>
  <c r="O82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4" i="1"/>
  <c r="O115" i="1"/>
  <c r="O116" i="1"/>
  <c r="O118" i="1"/>
  <c r="O119" i="1"/>
  <c r="O120" i="1"/>
  <c r="O4" i="1"/>
  <c r="H68" i="6"/>
  <c r="H121" i="6"/>
  <c r="H117" i="6"/>
  <c r="H111" i="6"/>
  <c r="H83" i="6"/>
  <c r="H81" i="6"/>
  <c r="H76" i="6"/>
  <c r="H72" i="6"/>
  <c r="H58" i="6"/>
  <c r="H49" i="6"/>
  <c r="H43" i="6"/>
  <c r="H37" i="6"/>
  <c r="H35" i="6"/>
  <c r="H30" i="6"/>
  <c r="H122" i="6" l="1"/>
  <c r="H38" i="6"/>
  <c r="H112" i="6"/>
  <c r="H113" i="6" s="1"/>
  <c r="H123" i="6" l="1"/>
  <c r="D111" i="12"/>
  <c r="I117" i="7" l="1"/>
  <c r="I122" i="7" s="1"/>
  <c r="I111" i="7"/>
  <c r="I83" i="7"/>
  <c r="I81" i="7"/>
  <c r="I76" i="7"/>
  <c r="I72" i="7"/>
  <c r="I68" i="7"/>
  <c r="I62" i="7"/>
  <c r="I58" i="7"/>
  <c r="I49" i="7"/>
  <c r="I43" i="7"/>
  <c r="I37" i="7"/>
  <c r="I35" i="7"/>
  <c r="I30" i="7"/>
  <c r="I38" i="7" l="1"/>
  <c r="I112" i="7" s="1"/>
  <c r="I113" i="7" s="1"/>
  <c r="I123" i="7" s="1"/>
  <c r="I111" i="2" l="1"/>
  <c r="E84" i="1" l="1"/>
  <c r="E12" i="1"/>
  <c r="X12" i="1" s="1"/>
  <c r="A13" i="8"/>
  <c r="B13" i="8"/>
  <c r="A13" i="7"/>
  <c r="B13" i="7"/>
  <c r="A13" i="6"/>
  <c r="B13" i="6"/>
  <c r="A13" i="5"/>
  <c r="B13" i="5"/>
  <c r="A13" i="4"/>
  <c r="B13" i="4"/>
  <c r="A13" i="3"/>
  <c r="B13" i="3"/>
  <c r="V5" i="1" l="1"/>
  <c r="V6" i="1"/>
  <c r="V7" i="1"/>
  <c r="V8" i="1"/>
  <c r="V9" i="1"/>
  <c r="V10" i="1"/>
  <c r="V11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1" i="1"/>
  <c r="V32" i="1"/>
  <c r="V33" i="1"/>
  <c r="V34" i="1"/>
  <c r="V36" i="1"/>
  <c r="V39" i="1"/>
  <c r="V40" i="1"/>
  <c r="V41" i="1"/>
  <c r="V42" i="1"/>
  <c r="V44" i="1"/>
  <c r="V45" i="1"/>
  <c r="V46" i="1"/>
  <c r="V47" i="1"/>
  <c r="V48" i="1"/>
  <c r="V50" i="1"/>
  <c r="V51" i="1"/>
  <c r="V52" i="1"/>
  <c r="V53" i="1"/>
  <c r="V54" i="1"/>
  <c r="V55" i="1"/>
  <c r="V56" i="1"/>
  <c r="V57" i="1"/>
  <c r="V59" i="1"/>
  <c r="V60" i="1"/>
  <c r="V61" i="1"/>
  <c r="V63" i="1"/>
  <c r="V64" i="1"/>
  <c r="V65" i="1"/>
  <c r="V66" i="1"/>
  <c r="V67" i="1"/>
  <c r="V69" i="1"/>
  <c r="V70" i="1"/>
  <c r="V71" i="1"/>
  <c r="V73" i="1"/>
  <c r="V74" i="1"/>
  <c r="V75" i="1"/>
  <c r="V77" i="1"/>
  <c r="V78" i="1"/>
  <c r="V79" i="1"/>
  <c r="V80" i="1"/>
  <c r="V82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4" i="1"/>
  <c r="V115" i="1"/>
  <c r="V116" i="1"/>
  <c r="V118" i="1"/>
  <c r="V119" i="1"/>
  <c r="V120" i="1"/>
  <c r="V4" i="1"/>
  <c r="U5" i="1"/>
  <c r="U6" i="1"/>
  <c r="U7" i="1"/>
  <c r="U8" i="1"/>
  <c r="U9" i="1"/>
  <c r="U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1" i="1"/>
  <c r="U32" i="1"/>
  <c r="U33" i="1"/>
  <c r="U34" i="1"/>
  <c r="U36" i="1"/>
  <c r="U39" i="1"/>
  <c r="U40" i="1"/>
  <c r="U41" i="1"/>
  <c r="U42" i="1"/>
  <c r="U44" i="1"/>
  <c r="U45" i="1"/>
  <c r="U46" i="1"/>
  <c r="U47" i="1"/>
  <c r="U48" i="1"/>
  <c r="U50" i="1"/>
  <c r="U51" i="1"/>
  <c r="U52" i="1"/>
  <c r="U53" i="1"/>
  <c r="U54" i="1"/>
  <c r="U55" i="1"/>
  <c r="U56" i="1"/>
  <c r="U57" i="1"/>
  <c r="U59" i="1"/>
  <c r="U60" i="1"/>
  <c r="U61" i="1"/>
  <c r="U63" i="1"/>
  <c r="U64" i="1"/>
  <c r="U65" i="1"/>
  <c r="U66" i="1"/>
  <c r="U67" i="1"/>
  <c r="U69" i="1"/>
  <c r="U70" i="1"/>
  <c r="U71" i="1"/>
  <c r="U73" i="1"/>
  <c r="U74" i="1"/>
  <c r="U75" i="1"/>
  <c r="U77" i="1"/>
  <c r="U78" i="1"/>
  <c r="U79" i="1"/>
  <c r="U80" i="1"/>
  <c r="U82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4" i="1"/>
  <c r="U115" i="1"/>
  <c r="U116" i="1"/>
  <c r="U118" i="1"/>
  <c r="U119" i="1"/>
  <c r="U120" i="1"/>
  <c r="U4" i="1"/>
  <c r="T5" i="1"/>
  <c r="T6" i="1"/>
  <c r="T7" i="1"/>
  <c r="T8" i="1"/>
  <c r="T9" i="1"/>
  <c r="T10" i="1"/>
  <c r="T11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1" i="1"/>
  <c r="T32" i="1"/>
  <c r="T33" i="1"/>
  <c r="T34" i="1"/>
  <c r="T36" i="1"/>
  <c r="T39" i="1"/>
  <c r="T40" i="1"/>
  <c r="T41" i="1"/>
  <c r="T42" i="1"/>
  <c r="T44" i="1"/>
  <c r="T45" i="1"/>
  <c r="T46" i="1"/>
  <c r="T47" i="1"/>
  <c r="T48" i="1"/>
  <c r="T50" i="1"/>
  <c r="T51" i="1"/>
  <c r="T52" i="1"/>
  <c r="T53" i="1"/>
  <c r="T54" i="1"/>
  <c r="T55" i="1"/>
  <c r="T56" i="1"/>
  <c r="T57" i="1"/>
  <c r="T59" i="1"/>
  <c r="T60" i="1"/>
  <c r="T61" i="1"/>
  <c r="T63" i="1"/>
  <c r="T64" i="1"/>
  <c r="T65" i="1"/>
  <c r="T66" i="1"/>
  <c r="T67" i="1"/>
  <c r="T69" i="1"/>
  <c r="T70" i="1"/>
  <c r="T71" i="1"/>
  <c r="T73" i="1"/>
  <c r="T74" i="1"/>
  <c r="T75" i="1"/>
  <c r="T77" i="1"/>
  <c r="T78" i="1"/>
  <c r="T79" i="1"/>
  <c r="T80" i="1"/>
  <c r="T82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4" i="1"/>
  <c r="T115" i="1"/>
  <c r="T116" i="1"/>
  <c r="T118" i="1"/>
  <c r="T119" i="1"/>
  <c r="T120" i="1"/>
  <c r="T4" i="1"/>
  <c r="D121" i="15"/>
  <c r="V121" i="1" s="1"/>
  <c r="C121" i="15"/>
  <c r="D117" i="15"/>
  <c r="V117" i="1" s="1"/>
  <c r="C117" i="15"/>
  <c r="D111" i="15"/>
  <c r="V111" i="1" s="1"/>
  <c r="C111" i="15"/>
  <c r="D83" i="15"/>
  <c r="V83" i="1" s="1"/>
  <c r="C83" i="15"/>
  <c r="D81" i="15"/>
  <c r="V81" i="1" s="1"/>
  <c r="C81" i="15"/>
  <c r="D76" i="15"/>
  <c r="V76" i="1" s="1"/>
  <c r="C76" i="15"/>
  <c r="D72" i="15"/>
  <c r="V72" i="1" s="1"/>
  <c r="C72" i="15"/>
  <c r="D68" i="15"/>
  <c r="V68" i="1" s="1"/>
  <c r="C68" i="15"/>
  <c r="D62" i="15"/>
  <c r="V62" i="1" s="1"/>
  <c r="C62" i="15"/>
  <c r="D58" i="15"/>
  <c r="V58" i="1" s="1"/>
  <c r="C58" i="15"/>
  <c r="D49" i="15"/>
  <c r="V49" i="1" s="1"/>
  <c r="C49" i="15"/>
  <c r="D43" i="15"/>
  <c r="V43" i="1" s="1"/>
  <c r="C43" i="15"/>
  <c r="D37" i="15"/>
  <c r="V37" i="1" s="1"/>
  <c r="C37" i="15"/>
  <c r="D35" i="15"/>
  <c r="V35" i="1" s="1"/>
  <c r="C35" i="15"/>
  <c r="D30" i="15"/>
  <c r="V30" i="1" s="1"/>
  <c r="C30" i="15"/>
  <c r="D121" i="14"/>
  <c r="U121" i="1" s="1"/>
  <c r="C121" i="14"/>
  <c r="D117" i="14"/>
  <c r="C117" i="14"/>
  <c r="D111" i="14"/>
  <c r="U111" i="1" s="1"/>
  <c r="C111" i="14"/>
  <c r="D83" i="14"/>
  <c r="U83" i="1" s="1"/>
  <c r="C83" i="14"/>
  <c r="D81" i="14"/>
  <c r="U81" i="1" s="1"/>
  <c r="C81" i="14"/>
  <c r="D76" i="14"/>
  <c r="U76" i="1" s="1"/>
  <c r="C76" i="14"/>
  <c r="D72" i="14"/>
  <c r="U72" i="1" s="1"/>
  <c r="C72" i="14"/>
  <c r="D68" i="14"/>
  <c r="U68" i="1" s="1"/>
  <c r="C68" i="14"/>
  <c r="D62" i="14"/>
  <c r="U62" i="1" s="1"/>
  <c r="C62" i="14"/>
  <c r="D58" i="14"/>
  <c r="U58" i="1" s="1"/>
  <c r="C58" i="14"/>
  <c r="D49" i="14"/>
  <c r="U49" i="1" s="1"/>
  <c r="C49" i="14"/>
  <c r="D43" i="14"/>
  <c r="U43" i="1" s="1"/>
  <c r="C43" i="14"/>
  <c r="D37" i="14"/>
  <c r="U37" i="1" s="1"/>
  <c r="C37" i="14"/>
  <c r="D35" i="14"/>
  <c r="U35" i="1" s="1"/>
  <c r="C35" i="14"/>
  <c r="D30" i="14"/>
  <c r="U30" i="1" s="1"/>
  <c r="C30" i="14"/>
  <c r="D121" i="13"/>
  <c r="T121" i="1" s="1"/>
  <c r="D117" i="13"/>
  <c r="T117" i="1" s="1"/>
  <c r="C117" i="13"/>
  <c r="D111" i="13"/>
  <c r="T111" i="1" s="1"/>
  <c r="C111" i="13"/>
  <c r="D83" i="13"/>
  <c r="T83" i="1" s="1"/>
  <c r="C83" i="13"/>
  <c r="D81" i="13"/>
  <c r="T81" i="1" s="1"/>
  <c r="C81" i="13"/>
  <c r="D76" i="13"/>
  <c r="T76" i="1" s="1"/>
  <c r="C76" i="13"/>
  <c r="D72" i="13"/>
  <c r="T72" i="1" s="1"/>
  <c r="C72" i="13"/>
  <c r="D68" i="13"/>
  <c r="T68" i="1" s="1"/>
  <c r="C68" i="13"/>
  <c r="D62" i="13"/>
  <c r="T62" i="1" s="1"/>
  <c r="C62" i="13"/>
  <c r="D58" i="13"/>
  <c r="T58" i="1" s="1"/>
  <c r="C58" i="13"/>
  <c r="D49" i="13"/>
  <c r="T49" i="1" s="1"/>
  <c r="C49" i="13"/>
  <c r="D43" i="13"/>
  <c r="T43" i="1" s="1"/>
  <c r="C43" i="13"/>
  <c r="D37" i="13"/>
  <c r="T37" i="1" s="1"/>
  <c r="C37" i="13"/>
  <c r="D35" i="13"/>
  <c r="T35" i="1" s="1"/>
  <c r="C35" i="13"/>
  <c r="D30" i="13"/>
  <c r="T30" i="1" s="1"/>
  <c r="C30" i="13"/>
  <c r="S5" i="1"/>
  <c r="S6" i="1"/>
  <c r="S7" i="1"/>
  <c r="S8" i="1"/>
  <c r="S9" i="1"/>
  <c r="S10" i="1"/>
  <c r="S11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6" i="1"/>
  <c r="S39" i="1"/>
  <c r="S40" i="1"/>
  <c r="S41" i="1"/>
  <c r="S42" i="1"/>
  <c r="S44" i="1"/>
  <c r="S45" i="1"/>
  <c r="S46" i="1"/>
  <c r="S47" i="1"/>
  <c r="S48" i="1"/>
  <c r="S50" i="1"/>
  <c r="S51" i="1"/>
  <c r="S52" i="1"/>
  <c r="S53" i="1"/>
  <c r="S54" i="1"/>
  <c r="S55" i="1"/>
  <c r="S56" i="1"/>
  <c r="S57" i="1"/>
  <c r="S59" i="1"/>
  <c r="S60" i="1"/>
  <c r="S61" i="1"/>
  <c r="S63" i="1"/>
  <c r="S64" i="1"/>
  <c r="S65" i="1"/>
  <c r="S66" i="1"/>
  <c r="S67" i="1"/>
  <c r="S69" i="1"/>
  <c r="S70" i="1"/>
  <c r="S71" i="1"/>
  <c r="S73" i="1"/>
  <c r="S74" i="1"/>
  <c r="S75" i="1"/>
  <c r="S77" i="1"/>
  <c r="S78" i="1"/>
  <c r="S79" i="1"/>
  <c r="S80" i="1"/>
  <c r="S82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4" i="1"/>
  <c r="S115" i="1"/>
  <c r="S116" i="1"/>
  <c r="S118" i="1"/>
  <c r="S119" i="1"/>
  <c r="S120" i="1"/>
  <c r="S4" i="1"/>
  <c r="Q5" i="1"/>
  <c r="Q6" i="1"/>
  <c r="Q7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1" i="1"/>
  <c r="Q32" i="1"/>
  <c r="Q33" i="1"/>
  <c r="Q34" i="1"/>
  <c r="Q36" i="1"/>
  <c r="Q37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4" i="1"/>
  <c r="Q115" i="1"/>
  <c r="Q116" i="1"/>
  <c r="Q118" i="1"/>
  <c r="Q119" i="1"/>
  <c r="Q120" i="1"/>
  <c r="Q122" i="1"/>
  <c r="Q4" i="1"/>
  <c r="I121" i="8"/>
  <c r="S121" i="1" s="1"/>
  <c r="H121" i="8"/>
  <c r="H117" i="8"/>
  <c r="I111" i="8"/>
  <c r="S111" i="1" s="1"/>
  <c r="H111" i="8"/>
  <c r="I83" i="8"/>
  <c r="S83" i="1" s="1"/>
  <c r="H83" i="8"/>
  <c r="I81" i="8"/>
  <c r="S81" i="1" s="1"/>
  <c r="H81" i="8"/>
  <c r="I76" i="8"/>
  <c r="S76" i="1" s="1"/>
  <c r="H76" i="8"/>
  <c r="I72" i="8"/>
  <c r="S72" i="1" s="1"/>
  <c r="H72" i="8"/>
  <c r="I68" i="8"/>
  <c r="S68" i="1" s="1"/>
  <c r="H68" i="8"/>
  <c r="I62" i="8"/>
  <c r="S62" i="1" s="1"/>
  <c r="H62" i="8"/>
  <c r="I58" i="8"/>
  <c r="S58" i="1" s="1"/>
  <c r="H58" i="8"/>
  <c r="I49" i="8"/>
  <c r="S49" i="1" s="1"/>
  <c r="H49" i="8"/>
  <c r="I43" i="8"/>
  <c r="S43" i="1" s="1"/>
  <c r="H43" i="8"/>
  <c r="I37" i="8"/>
  <c r="S37" i="1" s="1"/>
  <c r="H37" i="8"/>
  <c r="I35" i="8"/>
  <c r="H35" i="8"/>
  <c r="H38" i="8" s="1"/>
  <c r="I30" i="8"/>
  <c r="S30" i="1" s="1"/>
  <c r="H30" i="8"/>
  <c r="Q121" i="1"/>
  <c r="H121" i="7"/>
  <c r="Q117" i="1"/>
  <c r="H117" i="7"/>
  <c r="Q111" i="1"/>
  <c r="H111" i="7"/>
  <c r="H83" i="7"/>
  <c r="H81" i="7"/>
  <c r="H76" i="7"/>
  <c r="H72" i="7"/>
  <c r="H68" i="7"/>
  <c r="H62" i="7"/>
  <c r="H58" i="7"/>
  <c r="H49" i="7"/>
  <c r="H43" i="7"/>
  <c r="H37" i="7"/>
  <c r="Q38" i="1"/>
  <c r="H35" i="7"/>
  <c r="H38" i="7" s="1"/>
  <c r="Q30" i="1"/>
  <c r="H30" i="7"/>
  <c r="I121" i="6"/>
  <c r="O121" i="1" s="1"/>
  <c r="I117" i="6"/>
  <c r="O117" i="1" s="1"/>
  <c r="I111" i="6"/>
  <c r="O111" i="1" s="1"/>
  <c r="I83" i="6"/>
  <c r="O83" i="1" s="1"/>
  <c r="I81" i="6"/>
  <c r="O81" i="1" s="1"/>
  <c r="I76" i="6"/>
  <c r="O76" i="1" s="1"/>
  <c r="I72" i="6"/>
  <c r="O72" i="1" s="1"/>
  <c r="I68" i="6"/>
  <c r="O68" i="1" s="1"/>
  <c r="I62" i="6"/>
  <c r="O62" i="1" s="1"/>
  <c r="I58" i="6"/>
  <c r="O58" i="1" s="1"/>
  <c r="I49" i="6"/>
  <c r="O49" i="1" s="1"/>
  <c r="I43" i="6"/>
  <c r="O43" i="1" s="1"/>
  <c r="I37" i="6"/>
  <c r="O37" i="1" s="1"/>
  <c r="I35" i="6"/>
  <c r="O35" i="1" s="1"/>
  <c r="I30" i="6"/>
  <c r="O30" i="1" s="1"/>
  <c r="M5" i="1"/>
  <c r="M6" i="1"/>
  <c r="M7" i="1"/>
  <c r="M8" i="1"/>
  <c r="M9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36" i="1"/>
  <c r="M39" i="1"/>
  <c r="M40" i="1"/>
  <c r="M41" i="1"/>
  <c r="M42" i="1"/>
  <c r="M44" i="1"/>
  <c r="M45" i="1"/>
  <c r="M46" i="1"/>
  <c r="M47" i="1"/>
  <c r="M48" i="1"/>
  <c r="M50" i="1"/>
  <c r="M51" i="1"/>
  <c r="M52" i="1"/>
  <c r="M53" i="1"/>
  <c r="M54" i="1"/>
  <c r="M55" i="1"/>
  <c r="M56" i="1"/>
  <c r="M57" i="1"/>
  <c r="M59" i="1"/>
  <c r="M60" i="1"/>
  <c r="M61" i="1"/>
  <c r="M63" i="1"/>
  <c r="M64" i="1"/>
  <c r="M65" i="1"/>
  <c r="M66" i="1"/>
  <c r="M67" i="1"/>
  <c r="M69" i="1"/>
  <c r="M70" i="1"/>
  <c r="M71" i="1"/>
  <c r="M73" i="1"/>
  <c r="M74" i="1"/>
  <c r="M75" i="1"/>
  <c r="M77" i="1"/>
  <c r="M78" i="1"/>
  <c r="M79" i="1"/>
  <c r="M80" i="1"/>
  <c r="M82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4" i="1"/>
  <c r="M115" i="1"/>
  <c r="M116" i="1"/>
  <c r="M118" i="1"/>
  <c r="M119" i="1"/>
  <c r="M120" i="1"/>
  <c r="M4" i="1"/>
  <c r="H121" i="5"/>
  <c r="I117" i="5"/>
  <c r="M117" i="1" s="1"/>
  <c r="I121" i="5"/>
  <c r="M121" i="1" s="1"/>
  <c r="H117" i="5"/>
  <c r="I111" i="5"/>
  <c r="M111" i="1" s="1"/>
  <c r="I83" i="5"/>
  <c r="M83" i="1" s="1"/>
  <c r="H83" i="5"/>
  <c r="I81" i="5"/>
  <c r="M81" i="1" s="1"/>
  <c r="H81" i="5"/>
  <c r="I76" i="5"/>
  <c r="M76" i="1" s="1"/>
  <c r="H76" i="5"/>
  <c r="I72" i="5"/>
  <c r="M72" i="1" s="1"/>
  <c r="H72" i="5"/>
  <c r="I68" i="5"/>
  <c r="M68" i="1" s="1"/>
  <c r="H68" i="5"/>
  <c r="I62" i="5"/>
  <c r="M62" i="1" s="1"/>
  <c r="H62" i="5"/>
  <c r="I58" i="5"/>
  <c r="M58" i="1" s="1"/>
  <c r="H58" i="5"/>
  <c r="I49" i="5"/>
  <c r="M49" i="1" s="1"/>
  <c r="H49" i="5"/>
  <c r="I43" i="5"/>
  <c r="M43" i="1" s="1"/>
  <c r="H43" i="5"/>
  <c r="I37" i="5"/>
  <c r="M37" i="1" s="1"/>
  <c r="H37" i="5"/>
  <c r="I35" i="5"/>
  <c r="H35" i="5"/>
  <c r="I30" i="5"/>
  <c r="M30" i="1" s="1"/>
  <c r="H30" i="5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6" i="1"/>
  <c r="K39" i="1"/>
  <c r="K40" i="1"/>
  <c r="K41" i="1"/>
  <c r="K42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9" i="1"/>
  <c r="K60" i="1"/>
  <c r="K61" i="1"/>
  <c r="K63" i="1"/>
  <c r="K64" i="1"/>
  <c r="K65" i="1"/>
  <c r="K66" i="1"/>
  <c r="K67" i="1"/>
  <c r="K69" i="1"/>
  <c r="K70" i="1"/>
  <c r="K71" i="1"/>
  <c r="K73" i="1"/>
  <c r="K74" i="1"/>
  <c r="K75" i="1"/>
  <c r="K77" i="1"/>
  <c r="K78" i="1"/>
  <c r="K79" i="1"/>
  <c r="K80" i="1"/>
  <c r="K82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4" i="1"/>
  <c r="K115" i="1"/>
  <c r="K116" i="1"/>
  <c r="K118" i="1"/>
  <c r="K119" i="1"/>
  <c r="K120" i="1"/>
  <c r="K4" i="1"/>
  <c r="K121" i="1"/>
  <c r="H121" i="4"/>
  <c r="I117" i="4"/>
  <c r="H117" i="4"/>
  <c r="I111" i="4"/>
  <c r="K111" i="1" s="1"/>
  <c r="H111" i="4"/>
  <c r="I83" i="4"/>
  <c r="K83" i="1" s="1"/>
  <c r="H83" i="4"/>
  <c r="I81" i="4"/>
  <c r="K81" i="1" s="1"/>
  <c r="H81" i="4"/>
  <c r="I76" i="4"/>
  <c r="K76" i="1" s="1"/>
  <c r="H76" i="4"/>
  <c r="I72" i="4"/>
  <c r="K72" i="1" s="1"/>
  <c r="H72" i="4"/>
  <c r="I68" i="4"/>
  <c r="K68" i="1" s="1"/>
  <c r="H68" i="4"/>
  <c r="I62" i="4"/>
  <c r="K62" i="1" s="1"/>
  <c r="H62" i="4"/>
  <c r="K58" i="1"/>
  <c r="I49" i="4"/>
  <c r="K49" i="1" s="1"/>
  <c r="H49" i="4"/>
  <c r="I43" i="4"/>
  <c r="K43" i="1" s="1"/>
  <c r="H43" i="4"/>
  <c r="I37" i="4"/>
  <c r="K37" i="1" s="1"/>
  <c r="H37" i="4"/>
  <c r="I35" i="4"/>
  <c r="H35" i="4"/>
  <c r="I30" i="4"/>
  <c r="K30" i="1" s="1"/>
  <c r="H30" i="4"/>
  <c r="I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6" i="1"/>
  <c r="I39" i="1"/>
  <c r="I40" i="1"/>
  <c r="I41" i="1"/>
  <c r="I42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9" i="1"/>
  <c r="I60" i="1"/>
  <c r="I61" i="1"/>
  <c r="I63" i="1"/>
  <c r="I64" i="1"/>
  <c r="I65" i="1"/>
  <c r="I66" i="1"/>
  <c r="I67" i="1"/>
  <c r="I69" i="1"/>
  <c r="I70" i="1"/>
  <c r="I71" i="1"/>
  <c r="I73" i="1"/>
  <c r="I74" i="1"/>
  <c r="I75" i="1"/>
  <c r="I77" i="1"/>
  <c r="I78" i="1"/>
  <c r="I79" i="1"/>
  <c r="I80" i="1"/>
  <c r="I82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4" i="1"/>
  <c r="I115" i="1"/>
  <c r="I116" i="1"/>
  <c r="I118" i="1"/>
  <c r="I119" i="1"/>
  <c r="I120" i="1"/>
  <c r="I4" i="1"/>
  <c r="E121" i="11"/>
  <c r="I121" i="1" s="1"/>
  <c r="E117" i="11"/>
  <c r="E111" i="11"/>
  <c r="I111" i="1" s="1"/>
  <c r="E83" i="11"/>
  <c r="I83" i="1" s="1"/>
  <c r="E81" i="11"/>
  <c r="I81" i="1" s="1"/>
  <c r="E76" i="11"/>
  <c r="I76" i="1" s="1"/>
  <c r="E72" i="11"/>
  <c r="I72" i="1" s="1"/>
  <c r="E68" i="11"/>
  <c r="I68" i="1" s="1"/>
  <c r="E62" i="11"/>
  <c r="I62" i="1" s="1"/>
  <c r="E58" i="11"/>
  <c r="I58" i="1" s="1"/>
  <c r="E49" i="11"/>
  <c r="I49" i="1" s="1"/>
  <c r="E43" i="11"/>
  <c r="I43" i="1" s="1"/>
  <c r="E37" i="11"/>
  <c r="I37" i="1" s="1"/>
  <c r="E35" i="11"/>
  <c r="I30" i="1"/>
  <c r="D121" i="11"/>
  <c r="D117" i="11"/>
  <c r="D111" i="11"/>
  <c r="D83" i="11"/>
  <c r="D81" i="11"/>
  <c r="D76" i="11"/>
  <c r="D72" i="11"/>
  <c r="D68" i="11"/>
  <c r="D62" i="11"/>
  <c r="D58" i="11"/>
  <c r="D49" i="11"/>
  <c r="D43" i="11"/>
  <c r="D37" i="11"/>
  <c r="D35" i="11"/>
  <c r="D30" i="1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6" i="1"/>
  <c r="E39" i="1"/>
  <c r="E40" i="1"/>
  <c r="E41" i="1"/>
  <c r="E42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9" i="1"/>
  <c r="E60" i="1"/>
  <c r="E61" i="1"/>
  <c r="E63" i="1"/>
  <c r="E64" i="1"/>
  <c r="E65" i="1"/>
  <c r="E66" i="1"/>
  <c r="E67" i="1"/>
  <c r="E69" i="1"/>
  <c r="E70" i="1"/>
  <c r="E71" i="1"/>
  <c r="E73" i="1"/>
  <c r="E74" i="1"/>
  <c r="E75" i="1"/>
  <c r="E77" i="1"/>
  <c r="E78" i="1"/>
  <c r="E79" i="1"/>
  <c r="E80" i="1"/>
  <c r="E82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4" i="1"/>
  <c r="E115" i="1"/>
  <c r="E116" i="1"/>
  <c r="E118" i="1"/>
  <c r="E119" i="1"/>
  <c r="E120" i="1"/>
  <c r="E4" i="1"/>
  <c r="D121" i="12"/>
  <c r="E121" i="1" s="1"/>
  <c r="C121" i="12"/>
  <c r="D117" i="12"/>
  <c r="C117" i="12"/>
  <c r="E111" i="1"/>
  <c r="D83" i="12"/>
  <c r="E83" i="1" s="1"/>
  <c r="C83" i="12"/>
  <c r="D81" i="12"/>
  <c r="E81" i="1" s="1"/>
  <c r="C81" i="12"/>
  <c r="D76" i="12"/>
  <c r="E76" i="1" s="1"/>
  <c r="C76" i="12"/>
  <c r="D72" i="12"/>
  <c r="E72" i="1" s="1"/>
  <c r="C72" i="12"/>
  <c r="D68" i="12"/>
  <c r="E68" i="1" s="1"/>
  <c r="C68" i="12"/>
  <c r="D62" i="12"/>
  <c r="E62" i="1" s="1"/>
  <c r="C62" i="12"/>
  <c r="D58" i="12"/>
  <c r="E58" i="1" s="1"/>
  <c r="C58" i="12"/>
  <c r="D49" i="12"/>
  <c r="E49" i="1" s="1"/>
  <c r="C49" i="12"/>
  <c r="D43" i="12"/>
  <c r="E43" i="1" s="1"/>
  <c r="C43" i="12"/>
  <c r="D37" i="12"/>
  <c r="E37" i="1" s="1"/>
  <c r="C37" i="12"/>
  <c r="D35" i="12"/>
  <c r="C35" i="12"/>
  <c r="D30" i="12"/>
  <c r="E30" i="1" s="1"/>
  <c r="C30" i="12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6" i="1"/>
  <c r="D39" i="1"/>
  <c r="D40" i="1"/>
  <c r="D41" i="1"/>
  <c r="D42" i="1"/>
  <c r="D45" i="1"/>
  <c r="D46" i="1"/>
  <c r="D47" i="1"/>
  <c r="D48" i="1"/>
  <c r="D50" i="1"/>
  <c r="D51" i="1"/>
  <c r="D52" i="1"/>
  <c r="D53" i="1"/>
  <c r="D54" i="1"/>
  <c r="D55" i="1"/>
  <c r="D56" i="1"/>
  <c r="D57" i="1"/>
  <c r="D59" i="1"/>
  <c r="D60" i="1"/>
  <c r="D61" i="1"/>
  <c r="D63" i="1"/>
  <c r="D64" i="1"/>
  <c r="D65" i="1"/>
  <c r="D66" i="1"/>
  <c r="D67" i="1"/>
  <c r="D69" i="1"/>
  <c r="D70" i="1"/>
  <c r="D71" i="1"/>
  <c r="D73" i="1"/>
  <c r="D74" i="1"/>
  <c r="D75" i="1"/>
  <c r="D77" i="1"/>
  <c r="D78" i="1"/>
  <c r="D79" i="1"/>
  <c r="D80" i="1"/>
  <c r="D82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4" i="1"/>
  <c r="D115" i="1"/>
  <c r="D116" i="1"/>
  <c r="D118" i="1"/>
  <c r="D119" i="1"/>
  <c r="D120" i="1"/>
  <c r="D4" i="1"/>
  <c r="I121" i="2"/>
  <c r="D121" i="1" s="1"/>
  <c r="H121" i="2"/>
  <c r="I117" i="2"/>
  <c r="I122" i="2" s="1"/>
  <c r="D122" i="1" s="1"/>
  <c r="H117" i="2"/>
  <c r="I83" i="2"/>
  <c r="D83" i="1" s="1"/>
  <c r="H83" i="2"/>
  <c r="I81" i="2"/>
  <c r="D81" i="1" s="1"/>
  <c r="H81" i="2"/>
  <c r="I76" i="2"/>
  <c r="D76" i="1" s="1"/>
  <c r="H76" i="2"/>
  <c r="I72" i="2"/>
  <c r="D72" i="1" s="1"/>
  <c r="H72" i="2"/>
  <c r="I68" i="2"/>
  <c r="D68" i="1" s="1"/>
  <c r="H68" i="2"/>
  <c r="I62" i="2"/>
  <c r="D62" i="1" s="1"/>
  <c r="H62" i="2"/>
  <c r="I58" i="2"/>
  <c r="D58" i="1" s="1"/>
  <c r="H58" i="2"/>
  <c r="H49" i="2"/>
  <c r="I43" i="2"/>
  <c r="H43" i="2"/>
  <c r="I37" i="2"/>
  <c r="D37" i="1" s="1"/>
  <c r="I35" i="2"/>
  <c r="H35" i="2"/>
  <c r="I30" i="2"/>
  <c r="D30" i="1" s="1"/>
  <c r="H30" i="2"/>
  <c r="G5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6" i="1"/>
  <c r="G39" i="1"/>
  <c r="G40" i="1"/>
  <c r="G41" i="1"/>
  <c r="G42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9" i="1"/>
  <c r="G60" i="1"/>
  <c r="G61" i="1"/>
  <c r="G63" i="1"/>
  <c r="G64" i="1"/>
  <c r="G65" i="1"/>
  <c r="G66" i="1"/>
  <c r="G67" i="1"/>
  <c r="G69" i="1"/>
  <c r="G70" i="1"/>
  <c r="G71" i="1"/>
  <c r="G73" i="1"/>
  <c r="G74" i="1"/>
  <c r="G75" i="1"/>
  <c r="G77" i="1"/>
  <c r="G78" i="1"/>
  <c r="G79" i="1"/>
  <c r="G80" i="1"/>
  <c r="G82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4" i="1"/>
  <c r="G115" i="1"/>
  <c r="G116" i="1"/>
  <c r="G118" i="1"/>
  <c r="G119" i="1"/>
  <c r="G120" i="1"/>
  <c r="G4" i="1"/>
  <c r="I121" i="3"/>
  <c r="G121" i="1" s="1"/>
  <c r="H121" i="3"/>
  <c r="I117" i="3"/>
  <c r="H117" i="3"/>
  <c r="I111" i="3"/>
  <c r="G111" i="1" s="1"/>
  <c r="H111" i="3"/>
  <c r="I83" i="3"/>
  <c r="G83" i="1" s="1"/>
  <c r="H83" i="3"/>
  <c r="I81" i="3"/>
  <c r="G81" i="1" s="1"/>
  <c r="H81" i="3"/>
  <c r="I76" i="3"/>
  <c r="G76" i="1" s="1"/>
  <c r="H76" i="3"/>
  <c r="I72" i="3"/>
  <c r="G72" i="1" s="1"/>
  <c r="H72" i="3"/>
  <c r="I68" i="3"/>
  <c r="G68" i="1" s="1"/>
  <c r="H68" i="3"/>
  <c r="I62" i="3"/>
  <c r="G62" i="1" s="1"/>
  <c r="H62" i="3"/>
  <c r="I58" i="3"/>
  <c r="G58" i="1" s="1"/>
  <c r="I49" i="3"/>
  <c r="G49" i="1" s="1"/>
  <c r="H49" i="3"/>
  <c r="I43" i="3"/>
  <c r="G43" i="1" s="1"/>
  <c r="H43" i="3"/>
  <c r="I37" i="3"/>
  <c r="G37" i="1" s="1"/>
  <c r="H37" i="3"/>
  <c r="I35" i="3"/>
  <c r="H35" i="3"/>
  <c r="I30" i="3"/>
  <c r="G30" i="1" s="1"/>
  <c r="H30" i="3"/>
  <c r="H38" i="4" l="1"/>
  <c r="H38" i="5"/>
  <c r="H122" i="5"/>
  <c r="D43" i="1"/>
  <c r="X43" i="1" s="1"/>
  <c r="I44" i="2"/>
  <c r="I38" i="5"/>
  <c r="M38" i="1" s="1"/>
  <c r="C38" i="14"/>
  <c r="C112" i="14" s="1"/>
  <c r="C113" i="14" s="1"/>
  <c r="C122" i="14"/>
  <c r="E38" i="11"/>
  <c r="I38" i="1" s="1"/>
  <c r="E122" i="11"/>
  <c r="I122" i="1" s="1"/>
  <c r="I122" i="3"/>
  <c r="G122" i="1" s="1"/>
  <c r="X36" i="1"/>
  <c r="X31" i="1"/>
  <c r="I38" i="3"/>
  <c r="G38" i="1" s="1"/>
  <c r="X103" i="1"/>
  <c r="X99" i="1"/>
  <c r="X95" i="1"/>
  <c r="X87" i="1"/>
  <c r="X80" i="1"/>
  <c r="X70" i="1"/>
  <c r="X65" i="1"/>
  <c r="X60" i="1"/>
  <c r="X51" i="1"/>
  <c r="X107" i="1"/>
  <c r="X91" i="1"/>
  <c r="X75" i="1"/>
  <c r="X55" i="1"/>
  <c r="X26" i="1"/>
  <c r="X22" i="1"/>
  <c r="X18" i="1"/>
  <c r="X14" i="1"/>
  <c r="X9" i="1"/>
  <c r="I38" i="6"/>
  <c r="O38" i="1" s="1"/>
  <c r="X46" i="1"/>
  <c r="X41" i="1"/>
  <c r="X5" i="1"/>
  <c r="M35" i="1"/>
  <c r="I38" i="2"/>
  <c r="D38" i="1" s="1"/>
  <c r="X62" i="1"/>
  <c r="X121" i="1"/>
  <c r="X111" i="1"/>
  <c r="X4" i="1"/>
  <c r="X116" i="1"/>
  <c r="X110" i="1"/>
  <c r="X106" i="1"/>
  <c r="X102" i="1"/>
  <c r="X98" i="1"/>
  <c r="X94" i="1"/>
  <c r="X90" i="1"/>
  <c r="X86" i="1"/>
  <c r="X79" i="1"/>
  <c r="X74" i="1"/>
  <c r="X69" i="1"/>
  <c r="X64" i="1"/>
  <c r="X59" i="1"/>
  <c r="X54" i="1"/>
  <c r="X50" i="1"/>
  <c r="X45" i="1"/>
  <c r="X40" i="1"/>
  <c r="X34" i="1"/>
  <c r="X29" i="1"/>
  <c r="X25" i="1"/>
  <c r="X21" i="1"/>
  <c r="X17" i="1"/>
  <c r="X13" i="1"/>
  <c r="X8" i="1"/>
  <c r="X118" i="1"/>
  <c r="X58" i="1"/>
  <c r="X68" i="1"/>
  <c r="X76" i="1"/>
  <c r="X83" i="1"/>
  <c r="X120" i="1"/>
  <c r="X115" i="1"/>
  <c r="X109" i="1"/>
  <c r="X105" i="1"/>
  <c r="X101" i="1"/>
  <c r="X97" i="1"/>
  <c r="X93" i="1"/>
  <c r="X89" i="1"/>
  <c r="X85" i="1"/>
  <c r="X78" i="1"/>
  <c r="X73" i="1"/>
  <c r="X67" i="1"/>
  <c r="X63" i="1"/>
  <c r="X57" i="1"/>
  <c r="X53" i="1"/>
  <c r="X48" i="1"/>
  <c r="X39" i="1"/>
  <c r="X33" i="1"/>
  <c r="X28" i="1"/>
  <c r="X24" i="1"/>
  <c r="X20" i="1"/>
  <c r="X16" i="1"/>
  <c r="X11" i="1"/>
  <c r="X7" i="1"/>
  <c r="X30" i="1"/>
  <c r="X72" i="1"/>
  <c r="X81" i="1"/>
  <c r="X119" i="1"/>
  <c r="X114" i="1"/>
  <c r="X108" i="1"/>
  <c r="X104" i="1"/>
  <c r="X100" i="1"/>
  <c r="X96" i="1"/>
  <c r="X92" i="1"/>
  <c r="X88" i="1"/>
  <c r="X82" i="1"/>
  <c r="X77" i="1"/>
  <c r="X71" i="1"/>
  <c r="X66" i="1"/>
  <c r="X61" i="1"/>
  <c r="X56" i="1"/>
  <c r="X52" i="1"/>
  <c r="X47" i="1"/>
  <c r="X42" i="1"/>
  <c r="X37" i="1"/>
  <c r="X32" i="1"/>
  <c r="X27" i="1"/>
  <c r="X23" i="1"/>
  <c r="X19" i="1"/>
  <c r="X15" i="1"/>
  <c r="X10" i="1"/>
  <c r="X6" i="1"/>
  <c r="I122" i="5"/>
  <c r="M122" i="1" s="1"/>
  <c r="D38" i="12"/>
  <c r="E38" i="1" s="1"/>
  <c r="D122" i="12"/>
  <c r="E122" i="1" s="1"/>
  <c r="I35" i="1"/>
  <c r="I38" i="8"/>
  <c r="S38" i="1" s="1"/>
  <c r="I122" i="8"/>
  <c r="S122" i="1" s="1"/>
  <c r="Q35" i="1"/>
  <c r="D38" i="14"/>
  <c r="U38" i="1" s="1"/>
  <c r="D122" i="14"/>
  <c r="U122" i="1" s="1"/>
  <c r="D38" i="11"/>
  <c r="D112" i="11" s="1"/>
  <c r="D113" i="11" s="1"/>
  <c r="I38" i="4"/>
  <c r="K38" i="1" s="1"/>
  <c r="K35" i="1"/>
  <c r="I117" i="1"/>
  <c r="I122" i="4"/>
  <c r="K122" i="1" s="1"/>
  <c r="K117" i="1"/>
  <c r="G117" i="1"/>
  <c r="D117" i="1"/>
  <c r="E117" i="1"/>
  <c r="S117" i="1"/>
  <c r="H38" i="3"/>
  <c r="H112" i="3" s="1"/>
  <c r="H113" i="3" s="1"/>
  <c r="H122" i="3"/>
  <c r="G35" i="1"/>
  <c r="H122" i="2"/>
  <c r="D35" i="1"/>
  <c r="C38" i="12"/>
  <c r="C122" i="12"/>
  <c r="E35" i="1"/>
  <c r="S35" i="1"/>
  <c r="C38" i="13"/>
  <c r="C112" i="13" s="1"/>
  <c r="C113" i="13" s="1"/>
  <c r="C122" i="13"/>
  <c r="C38" i="15"/>
  <c r="C112" i="15" s="1"/>
  <c r="C113" i="15" s="1"/>
  <c r="C122" i="15"/>
  <c r="D38" i="13"/>
  <c r="T38" i="1" s="1"/>
  <c r="D122" i="13"/>
  <c r="T122" i="1" s="1"/>
  <c r="D38" i="15"/>
  <c r="V38" i="1" s="1"/>
  <c r="D122" i="15"/>
  <c r="V122" i="1" s="1"/>
  <c r="U117" i="1"/>
  <c r="D112" i="15"/>
  <c r="D112" i="14"/>
  <c r="H122" i="8"/>
  <c r="H112" i="8"/>
  <c r="H113" i="8" s="1"/>
  <c r="I112" i="8"/>
  <c r="H122" i="7"/>
  <c r="H112" i="7"/>
  <c r="H113" i="7" s="1"/>
  <c r="I122" i="6"/>
  <c r="O122" i="1" s="1"/>
  <c r="I112" i="6"/>
  <c r="H112" i="5"/>
  <c r="H113" i="5" s="1"/>
  <c r="H123" i="5" s="1"/>
  <c r="I112" i="5"/>
  <c r="H122" i="4"/>
  <c r="H112" i="4"/>
  <c r="H113" i="4" s="1"/>
  <c r="D122" i="11"/>
  <c r="E112" i="11"/>
  <c r="D112" i="12"/>
  <c r="C112" i="12"/>
  <c r="C113" i="12" s="1"/>
  <c r="H38" i="2"/>
  <c r="H112" i="2" s="1"/>
  <c r="H113" i="2" s="1"/>
  <c r="C123" i="15" l="1"/>
  <c r="C123" i="14"/>
  <c r="C123" i="13"/>
  <c r="H123" i="4"/>
  <c r="H123" i="3"/>
  <c r="I113" i="6"/>
  <c r="O113" i="1" s="1"/>
  <c r="O112" i="1"/>
  <c r="H123" i="7"/>
  <c r="I49" i="2"/>
  <c r="D44" i="1"/>
  <c r="X44" i="1" s="1"/>
  <c r="I112" i="4"/>
  <c r="I113" i="4" s="1"/>
  <c r="I112" i="3"/>
  <c r="I113" i="3" s="1"/>
  <c r="X38" i="1"/>
  <c r="X122" i="1"/>
  <c r="C123" i="12"/>
  <c r="X35" i="1"/>
  <c r="X117" i="1"/>
  <c r="I123" i="6"/>
  <c r="O123" i="1" s="1"/>
  <c r="G112" i="1"/>
  <c r="H123" i="2"/>
  <c r="D112" i="13"/>
  <c r="D113" i="15"/>
  <c r="V112" i="1"/>
  <c r="D113" i="12"/>
  <c r="E112" i="1"/>
  <c r="Q112" i="1"/>
  <c r="D113" i="14"/>
  <c r="U112" i="1"/>
  <c r="E113" i="11"/>
  <c r="E123" i="11" s="1"/>
  <c r="I123" i="1" s="1"/>
  <c r="I112" i="1"/>
  <c r="D123" i="11"/>
  <c r="I113" i="5"/>
  <c r="M112" i="1"/>
  <c r="I113" i="8"/>
  <c r="S112" i="1"/>
  <c r="H123" i="8"/>
  <c r="I113" i="1" l="1"/>
  <c r="D49" i="1"/>
  <c r="X49" i="1" s="1"/>
  <c r="I112" i="2"/>
  <c r="K112" i="1"/>
  <c r="Q123" i="1"/>
  <c r="Q113" i="1"/>
  <c r="D123" i="12"/>
  <c r="E123" i="1" s="1"/>
  <c r="E113" i="1"/>
  <c r="I123" i="5"/>
  <c r="M123" i="1" s="1"/>
  <c r="M113" i="1"/>
  <c r="D123" i="15"/>
  <c r="V123" i="1" s="1"/>
  <c r="V113" i="1"/>
  <c r="I123" i="4"/>
  <c r="K123" i="1" s="1"/>
  <c r="K113" i="1"/>
  <c r="D123" i="14"/>
  <c r="U123" i="1" s="1"/>
  <c r="U113" i="1"/>
  <c r="D113" i="13"/>
  <c r="T112" i="1"/>
  <c r="I123" i="8"/>
  <c r="S123" i="1" s="1"/>
  <c r="S113" i="1"/>
  <c r="I123" i="3"/>
  <c r="G123" i="1" s="1"/>
  <c r="G113" i="1"/>
  <c r="G30" i="8"/>
  <c r="D112" i="1" l="1"/>
  <c r="X112" i="1" s="1"/>
  <c r="I113" i="2"/>
  <c r="D123" i="13"/>
  <c r="T123" i="1" s="1"/>
  <c r="T113" i="1"/>
  <c r="F111" i="8"/>
  <c r="F58" i="5"/>
  <c r="D113" i="1" l="1"/>
  <c r="X113" i="1" s="1"/>
  <c r="I123" i="2"/>
  <c r="D123" i="1" s="1"/>
  <c r="X123" i="1" s="1"/>
  <c r="F68" i="2"/>
  <c r="G35" i="2"/>
  <c r="G121" i="7"/>
  <c r="G117" i="7"/>
  <c r="G111" i="7"/>
  <c r="G35" i="7"/>
  <c r="G38" i="7" s="1"/>
  <c r="G30" i="7"/>
  <c r="G112" i="7" l="1"/>
  <c r="G113" i="7" s="1"/>
  <c r="G123" i="7" s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6" i="1"/>
  <c r="H39" i="1"/>
  <c r="H40" i="1"/>
  <c r="H41" i="1"/>
  <c r="H42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9" i="1"/>
  <c r="H60" i="1"/>
  <c r="H61" i="1"/>
  <c r="H63" i="1"/>
  <c r="H64" i="1"/>
  <c r="H65" i="1"/>
  <c r="H66" i="1"/>
  <c r="H67" i="1"/>
  <c r="H69" i="1"/>
  <c r="H70" i="1"/>
  <c r="H71" i="1"/>
  <c r="H73" i="1"/>
  <c r="H74" i="1"/>
  <c r="H75" i="1"/>
  <c r="H77" i="1"/>
  <c r="H78" i="1"/>
  <c r="H79" i="1"/>
  <c r="H80" i="1"/>
  <c r="H82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4" i="1"/>
  <c r="H115" i="1"/>
  <c r="H116" i="1"/>
  <c r="H118" i="1"/>
  <c r="H119" i="1"/>
  <c r="H120" i="1"/>
  <c r="F4" i="1"/>
  <c r="H4" i="1"/>
  <c r="C121" i="11"/>
  <c r="H121" i="1" s="1"/>
  <c r="C117" i="11"/>
  <c r="H117" i="1" s="1"/>
  <c r="C111" i="11"/>
  <c r="C83" i="11"/>
  <c r="H83" i="1" s="1"/>
  <c r="C81" i="11"/>
  <c r="H81" i="1" s="1"/>
  <c r="C76" i="11"/>
  <c r="H76" i="1" s="1"/>
  <c r="C72" i="11"/>
  <c r="H72" i="1" s="1"/>
  <c r="C68" i="11"/>
  <c r="H68" i="1" s="1"/>
  <c r="C62" i="11"/>
  <c r="H62" i="1" s="1"/>
  <c r="C58" i="11"/>
  <c r="H58" i="1" s="1"/>
  <c r="C49" i="11"/>
  <c r="H49" i="1" s="1"/>
  <c r="C43" i="11"/>
  <c r="H43" i="1" s="1"/>
  <c r="C37" i="11"/>
  <c r="H37" i="1" s="1"/>
  <c r="C35" i="11"/>
  <c r="C38" i="11" s="1"/>
  <c r="H38" i="1" s="1"/>
  <c r="C30" i="11"/>
  <c r="C112" i="11" l="1"/>
  <c r="H112" i="1" s="1"/>
  <c r="H35" i="1"/>
  <c r="C122" i="11"/>
  <c r="H122" i="1" s="1"/>
  <c r="C113" i="11"/>
  <c r="H113" i="1" s="1"/>
  <c r="H111" i="1"/>
  <c r="H30" i="1"/>
  <c r="G76" i="5"/>
  <c r="L75" i="1" s="1"/>
  <c r="G121" i="3"/>
  <c r="F117" i="2"/>
  <c r="F62" i="2"/>
  <c r="F121" i="2"/>
  <c r="F111" i="2"/>
  <c r="F83" i="2"/>
  <c r="F81" i="2"/>
  <c r="F76" i="2"/>
  <c r="F72" i="2"/>
  <c r="F58" i="2"/>
  <c r="F49" i="2"/>
  <c r="F43" i="2"/>
  <c r="F37" i="2"/>
  <c r="F35" i="2"/>
  <c r="F30" i="2"/>
  <c r="F121" i="3"/>
  <c r="F117" i="3"/>
  <c r="F111" i="3"/>
  <c r="F83" i="3"/>
  <c r="F81" i="3"/>
  <c r="F76" i="3"/>
  <c r="F72" i="3"/>
  <c r="F68" i="3"/>
  <c r="F62" i="3"/>
  <c r="F58" i="3"/>
  <c r="F49" i="3"/>
  <c r="F43" i="3"/>
  <c r="F37" i="3"/>
  <c r="F35" i="3"/>
  <c r="F30" i="3"/>
  <c r="F121" i="4"/>
  <c r="F117" i="4"/>
  <c r="F111" i="4"/>
  <c r="F83" i="4"/>
  <c r="F81" i="4"/>
  <c r="F76" i="4"/>
  <c r="F72" i="4"/>
  <c r="F68" i="4"/>
  <c r="F62" i="4"/>
  <c r="F58" i="4"/>
  <c r="F49" i="4"/>
  <c r="F43" i="4"/>
  <c r="F37" i="4"/>
  <c r="F35" i="4"/>
  <c r="F30" i="4"/>
  <c r="F117" i="5"/>
  <c r="F111" i="5"/>
  <c r="F83" i="5"/>
  <c r="F81" i="5"/>
  <c r="F76" i="5"/>
  <c r="F72" i="5"/>
  <c r="F68" i="5"/>
  <c r="F62" i="5"/>
  <c r="F49" i="5"/>
  <c r="F43" i="5"/>
  <c r="F37" i="5"/>
  <c r="F35" i="5"/>
  <c r="F30" i="5"/>
  <c r="F121" i="6"/>
  <c r="F117" i="6"/>
  <c r="F111" i="6"/>
  <c r="F83" i="6"/>
  <c r="F81" i="6"/>
  <c r="F76" i="6"/>
  <c r="F72" i="6"/>
  <c r="F68" i="6"/>
  <c r="F62" i="6"/>
  <c r="F58" i="6"/>
  <c r="F49" i="6"/>
  <c r="F43" i="6"/>
  <c r="F37" i="6"/>
  <c r="F35" i="6"/>
  <c r="F38" i="6" s="1"/>
  <c r="F30" i="6"/>
  <c r="F121" i="8"/>
  <c r="F117" i="8"/>
  <c r="F83" i="8"/>
  <c r="F81" i="8"/>
  <c r="F76" i="8"/>
  <c r="F72" i="8"/>
  <c r="F68" i="8"/>
  <c r="F62" i="8"/>
  <c r="F58" i="8"/>
  <c r="F49" i="8"/>
  <c r="F43" i="8"/>
  <c r="F37" i="8"/>
  <c r="F35" i="8"/>
  <c r="F30" i="8"/>
  <c r="F121" i="7"/>
  <c r="F117" i="7"/>
  <c r="F111" i="7"/>
  <c r="F83" i="7"/>
  <c r="F81" i="7"/>
  <c r="F76" i="7"/>
  <c r="F72" i="7"/>
  <c r="F68" i="7"/>
  <c r="F62" i="7"/>
  <c r="F58" i="7"/>
  <c r="F49" i="7"/>
  <c r="F43" i="7"/>
  <c r="F37" i="7"/>
  <c r="F35" i="7"/>
  <c r="F30" i="7"/>
  <c r="R120" i="1"/>
  <c r="R119" i="1"/>
  <c r="R118" i="1"/>
  <c r="R115" i="1"/>
  <c r="R114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0" i="1"/>
  <c r="R79" i="1"/>
  <c r="R78" i="1"/>
  <c r="R77" i="1"/>
  <c r="R74" i="1"/>
  <c r="R73" i="1"/>
  <c r="R71" i="1"/>
  <c r="R70" i="1"/>
  <c r="R69" i="1"/>
  <c r="R67" i="1"/>
  <c r="R66" i="1"/>
  <c r="R65" i="1"/>
  <c r="R64" i="1"/>
  <c r="R63" i="1"/>
  <c r="R60" i="1"/>
  <c r="R59" i="1"/>
  <c r="R56" i="1"/>
  <c r="R55" i="1"/>
  <c r="R54" i="1"/>
  <c r="R53" i="1"/>
  <c r="R52" i="1"/>
  <c r="R51" i="1"/>
  <c r="R50" i="1"/>
  <c r="R47" i="1"/>
  <c r="R46" i="1"/>
  <c r="R45" i="1"/>
  <c r="R44" i="1"/>
  <c r="R41" i="1"/>
  <c r="R40" i="1"/>
  <c r="R39" i="1"/>
  <c r="R36" i="1"/>
  <c r="R33" i="1"/>
  <c r="R32" i="1"/>
  <c r="R3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1" i="1"/>
  <c r="R10" i="1"/>
  <c r="R9" i="1"/>
  <c r="R8" i="1"/>
  <c r="R7" i="1"/>
  <c r="R6" i="1"/>
  <c r="R5" i="1"/>
  <c r="P122" i="1"/>
  <c r="P121" i="1"/>
  <c r="P120" i="1"/>
  <c r="P119" i="1"/>
  <c r="P118" i="1"/>
  <c r="P117" i="1"/>
  <c r="P116" i="1"/>
  <c r="P115" i="1"/>
  <c r="P114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3" i="1"/>
  <c r="P82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7" i="1"/>
  <c r="P36" i="1"/>
  <c r="P34" i="1"/>
  <c r="P33" i="1"/>
  <c r="P32" i="1"/>
  <c r="P30" i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P11" i="1"/>
  <c r="P10" i="1"/>
  <c r="P9" i="1"/>
  <c r="P8" i="1"/>
  <c r="P7" i="1"/>
  <c r="P6" i="1"/>
  <c r="P5" i="1"/>
  <c r="N120" i="1"/>
  <c r="N119" i="1"/>
  <c r="N118" i="1"/>
  <c r="N115" i="1"/>
  <c r="N114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79" i="1"/>
  <c r="N78" i="1"/>
  <c r="N77" i="1"/>
  <c r="N74" i="1"/>
  <c r="N73" i="1"/>
  <c r="N70" i="1"/>
  <c r="N69" i="1"/>
  <c r="N66" i="1"/>
  <c r="N65" i="1"/>
  <c r="N64" i="1"/>
  <c r="N63" i="1"/>
  <c r="N60" i="1"/>
  <c r="N59" i="1"/>
  <c r="N56" i="1"/>
  <c r="N55" i="1"/>
  <c r="N54" i="1"/>
  <c r="N53" i="1"/>
  <c r="N52" i="1"/>
  <c r="N51" i="1"/>
  <c r="N50" i="1"/>
  <c r="N47" i="1"/>
  <c r="N46" i="1"/>
  <c r="N45" i="1"/>
  <c r="N44" i="1"/>
  <c r="N41" i="1"/>
  <c r="N40" i="1"/>
  <c r="N39" i="1"/>
  <c r="N36" i="1"/>
  <c r="N33" i="1"/>
  <c r="N32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4" i="1"/>
  <c r="N13" i="1"/>
  <c r="N11" i="1"/>
  <c r="N10" i="1"/>
  <c r="N9" i="1"/>
  <c r="N8" i="1"/>
  <c r="N7" i="1"/>
  <c r="N6" i="1"/>
  <c r="N5" i="1"/>
  <c r="L119" i="1"/>
  <c r="L118" i="1"/>
  <c r="L115" i="1"/>
  <c r="L114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79" i="1"/>
  <c r="L78" i="1"/>
  <c r="L77" i="1"/>
  <c r="L76" i="1"/>
  <c r="L74" i="1"/>
  <c r="L73" i="1"/>
  <c r="L70" i="1"/>
  <c r="L69" i="1"/>
  <c r="L66" i="1"/>
  <c r="L65" i="1"/>
  <c r="L64" i="1"/>
  <c r="L63" i="1"/>
  <c r="L61" i="1"/>
  <c r="L60" i="1"/>
  <c r="L59" i="1"/>
  <c r="L56" i="1"/>
  <c r="L55" i="1"/>
  <c r="L54" i="1"/>
  <c r="L53" i="1"/>
  <c r="L52" i="1"/>
  <c r="L51" i="1"/>
  <c r="L50" i="1"/>
  <c r="L47" i="1"/>
  <c r="L46" i="1"/>
  <c r="L45" i="1"/>
  <c r="L44" i="1"/>
  <c r="L41" i="1"/>
  <c r="L40" i="1"/>
  <c r="L39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1" i="1"/>
  <c r="L10" i="1"/>
  <c r="L9" i="1"/>
  <c r="L8" i="1"/>
  <c r="L7" i="1"/>
  <c r="L6" i="1"/>
  <c r="L5" i="1"/>
  <c r="L4" i="1"/>
  <c r="J119" i="1"/>
  <c r="J118" i="1"/>
  <c r="J116" i="1"/>
  <c r="J115" i="1"/>
  <c r="J114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79" i="1"/>
  <c r="J78" i="1"/>
  <c r="J77" i="1"/>
  <c r="J74" i="1"/>
  <c r="J73" i="1"/>
  <c r="J70" i="1"/>
  <c r="J69" i="1"/>
  <c r="J66" i="1"/>
  <c r="J65" i="1"/>
  <c r="J64" i="1"/>
  <c r="J63" i="1"/>
  <c r="J60" i="1"/>
  <c r="J59" i="1"/>
  <c r="J56" i="1"/>
  <c r="J55" i="1"/>
  <c r="J54" i="1"/>
  <c r="J53" i="1"/>
  <c r="J52" i="1"/>
  <c r="J51" i="1"/>
  <c r="J50" i="1"/>
  <c r="J47" i="1"/>
  <c r="J46" i="1"/>
  <c r="J45" i="1"/>
  <c r="J44" i="1"/>
  <c r="J41" i="1"/>
  <c r="J40" i="1"/>
  <c r="J39" i="1"/>
  <c r="J34" i="1"/>
  <c r="J33" i="1"/>
  <c r="J32" i="1"/>
  <c r="J28" i="1"/>
  <c r="J27" i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J5" i="1"/>
  <c r="J4" i="1"/>
  <c r="F120" i="1"/>
  <c r="F119" i="1"/>
  <c r="F118" i="1"/>
  <c r="F115" i="1"/>
  <c r="F114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79" i="1"/>
  <c r="F78" i="1"/>
  <c r="F77" i="1"/>
  <c r="F74" i="1"/>
  <c r="F73" i="1"/>
  <c r="F70" i="1"/>
  <c r="F69" i="1"/>
  <c r="F66" i="1"/>
  <c r="F65" i="1"/>
  <c r="F64" i="1"/>
  <c r="F63" i="1"/>
  <c r="F60" i="1"/>
  <c r="F59" i="1"/>
  <c r="F56" i="1"/>
  <c r="F55" i="1"/>
  <c r="F54" i="1"/>
  <c r="F53" i="1"/>
  <c r="F52" i="1"/>
  <c r="F51" i="1"/>
  <c r="F50" i="1"/>
  <c r="F47" i="1"/>
  <c r="F46" i="1"/>
  <c r="F45" i="1"/>
  <c r="F44" i="1"/>
  <c r="F43" i="1"/>
  <c r="F41" i="1"/>
  <c r="F40" i="1"/>
  <c r="F3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  <c r="F5" i="1"/>
  <c r="C120" i="1"/>
  <c r="C119" i="1"/>
  <c r="C118" i="1"/>
  <c r="C115" i="1"/>
  <c r="C114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79" i="1"/>
  <c r="C78" i="1"/>
  <c r="C77" i="1"/>
  <c r="C74" i="1"/>
  <c r="C73" i="1"/>
  <c r="C70" i="1"/>
  <c r="C69" i="1"/>
  <c r="C66" i="1"/>
  <c r="C65" i="1"/>
  <c r="C64" i="1"/>
  <c r="C63" i="1"/>
  <c r="C61" i="1"/>
  <c r="C60" i="1"/>
  <c r="C59" i="1"/>
  <c r="C56" i="1"/>
  <c r="C55" i="1"/>
  <c r="C54" i="1"/>
  <c r="C53" i="1"/>
  <c r="C52" i="1"/>
  <c r="C51" i="1"/>
  <c r="C50" i="1"/>
  <c r="C47" i="1"/>
  <c r="C46" i="1"/>
  <c r="C45" i="1"/>
  <c r="C44" i="1"/>
  <c r="C41" i="1"/>
  <c r="C40" i="1"/>
  <c r="C39" i="1"/>
  <c r="C34" i="1"/>
  <c r="C33" i="1"/>
  <c r="C32" i="1"/>
  <c r="C31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4" i="1"/>
  <c r="G121" i="8"/>
  <c r="G117" i="8"/>
  <c r="R116" i="1" s="1"/>
  <c r="G111" i="8"/>
  <c r="R110" i="1" s="1"/>
  <c r="G83" i="8"/>
  <c r="R82" i="1" s="1"/>
  <c r="G81" i="8"/>
  <c r="R81" i="1" s="1"/>
  <c r="G76" i="8"/>
  <c r="R75" i="1" s="1"/>
  <c r="G72" i="8"/>
  <c r="R72" i="1" s="1"/>
  <c r="G68" i="8"/>
  <c r="R68" i="1" s="1"/>
  <c r="G62" i="8"/>
  <c r="R62" i="1" s="1"/>
  <c r="G58" i="8"/>
  <c r="R57" i="1" s="1"/>
  <c r="G49" i="8"/>
  <c r="R49" i="1" s="1"/>
  <c r="G43" i="8"/>
  <c r="R42" i="1" s="1"/>
  <c r="G37" i="8"/>
  <c r="G35" i="8"/>
  <c r="R35" i="1" s="1"/>
  <c r="R30" i="1"/>
  <c r="P111" i="1"/>
  <c r="P81" i="1"/>
  <c r="P38" i="1"/>
  <c r="G121" i="6"/>
  <c r="G117" i="6"/>
  <c r="N117" i="1" s="1"/>
  <c r="G83" i="6"/>
  <c r="N82" i="1" s="1"/>
  <c r="G81" i="6"/>
  <c r="N81" i="1" s="1"/>
  <c r="G76" i="6"/>
  <c r="N76" i="1" s="1"/>
  <c r="G72" i="6"/>
  <c r="N72" i="1" s="1"/>
  <c r="G68" i="6"/>
  <c r="N67" i="1" s="1"/>
  <c r="G62" i="6"/>
  <c r="N62" i="1" s="1"/>
  <c r="G58" i="6"/>
  <c r="N58" i="1" s="1"/>
  <c r="G49" i="6"/>
  <c r="N49" i="1" s="1"/>
  <c r="G43" i="6"/>
  <c r="N42" i="1" s="1"/>
  <c r="G37" i="6"/>
  <c r="G35" i="6"/>
  <c r="G30" i="6"/>
  <c r="N30" i="1" s="1"/>
  <c r="G121" i="5"/>
  <c r="G117" i="5"/>
  <c r="L116" i="1" s="1"/>
  <c r="G111" i="5"/>
  <c r="G83" i="5"/>
  <c r="L82" i="1" s="1"/>
  <c r="G81" i="5"/>
  <c r="L81" i="1" s="1"/>
  <c r="G72" i="5"/>
  <c r="L71" i="1" s="1"/>
  <c r="G68" i="5"/>
  <c r="L67" i="1" s="1"/>
  <c r="G62" i="5"/>
  <c r="L62" i="1" s="1"/>
  <c r="G58" i="5"/>
  <c r="L58" i="1" s="1"/>
  <c r="G49" i="5"/>
  <c r="L49" i="1" s="1"/>
  <c r="G43" i="5"/>
  <c r="L42" i="1" s="1"/>
  <c r="G37" i="5"/>
  <c r="L36" i="1" s="1"/>
  <c r="G35" i="5"/>
  <c r="G30" i="5"/>
  <c r="L30" i="1" s="1"/>
  <c r="G121" i="4"/>
  <c r="G117" i="4"/>
  <c r="J117" i="1" s="1"/>
  <c r="G111" i="4"/>
  <c r="G83" i="4"/>
  <c r="J82" i="1" s="1"/>
  <c r="G81" i="4"/>
  <c r="J81" i="1" s="1"/>
  <c r="G76" i="4"/>
  <c r="J76" i="1" s="1"/>
  <c r="G72" i="4"/>
  <c r="J72" i="1" s="1"/>
  <c r="G68" i="4"/>
  <c r="J68" i="1" s="1"/>
  <c r="G62" i="4"/>
  <c r="J62" i="1" s="1"/>
  <c r="G58" i="4"/>
  <c r="J58" i="1" s="1"/>
  <c r="G49" i="4"/>
  <c r="J49" i="1" s="1"/>
  <c r="G43" i="4"/>
  <c r="J42" i="1" s="1"/>
  <c r="G37" i="4"/>
  <c r="J36" i="1" s="1"/>
  <c r="G35" i="4"/>
  <c r="J35" i="1" s="1"/>
  <c r="G30" i="4"/>
  <c r="J30" i="1" s="1"/>
  <c r="G117" i="3"/>
  <c r="G111" i="3"/>
  <c r="G83" i="3"/>
  <c r="F82" i="1" s="1"/>
  <c r="G81" i="3"/>
  <c r="F81" i="1" s="1"/>
  <c r="G76" i="3"/>
  <c r="F76" i="1" s="1"/>
  <c r="G72" i="3"/>
  <c r="F71" i="1" s="1"/>
  <c r="G68" i="3"/>
  <c r="F68" i="1" s="1"/>
  <c r="G62" i="3"/>
  <c r="F62" i="1" s="1"/>
  <c r="G58" i="3"/>
  <c r="F58" i="1" s="1"/>
  <c r="G49" i="3"/>
  <c r="F49" i="1" s="1"/>
  <c r="G43" i="3"/>
  <c r="F42" i="1" s="1"/>
  <c r="G37" i="3"/>
  <c r="F36" i="1" s="1"/>
  <c r="G35" i="3"/>
  <c r="F34" i="1" s="1"/>
  <c r="G30" i="3"/>
  <c r="F30" i="1" s="1"/>
  <c r="G121" i="2"/>
  <c r="G117" i="2"/>
  <c r="C116" i="1" s="1"/>
  <c r="G111" i="2"/>
  <c r="C110" i="1" s="1"/>
  <c r="G83" i="2"/>
  <c r="C83" i="1" s="1"/>
  <c r="G81" i="2"/>
  <c r="C80" i="1" s="1"/>
  <c r="G76" i="2"/>
  <c r="C75" i="1" s="1"/>
  <c r="G72" i="2"/>
  <c r="C72" i="1" s="1"/>
  <c r="G68" i="2"/>
  <c r="C68" i="1" s="1"/>
  <c r="G62" i="2"/>
  <c r="C62" i="1" s="1"/>
  <c r="G58" i="2"/>
  <c r="C58" i="1" s="1"/>
  <c r="G49" i="2"/>
  <c r="C49" i="1" s="1"/>
  <c r="G43" i="2"/>
  <c r="C42" i="1" s="1"/>
  <c r="G37" i="2"/>
  <c r="C35" i="1"/>
  <c r="G30" i="2"/>
  <c r="C30" i="1" s="1"/>
  <c r="L72" i="1" l="1"/>
  <c r="G122" i="3"/>
  <c r="F121" i="1" s="1"/>
  <c r="L68" i="1"/>
  <c r="N68" i="1"/>
  <c r="N83" i="1"/>
  <c r="R76" i="1"/>
  <c r="F72" i="1"/>
  <c r="W72" i="1" s="1"/>
  <c r="G38" i="5"/>
  <c r="G112" i="5" s="1"/>
  <c r="C43" i="1"/>
  <c r="C76" i="1"/>
  <c r="C81" i="1"/>
  <c r="W81" i="1" s="1"/>
  <c r="C117" i="1"/>
  <c r="F83" i="1"/>
  <c r="J43" i="1"/>
  <c r="L43" i="1"/>
  <c r="J83" i="1"/>
  <c r="L83" i="1"/>
  <c r="L117" i="1"/>
  <c r="N43" i="1"/>
  <c r="R43" i="1"/>
  <c r="R58" i="1"/>
  <c r="W58" i="1" s="1"/>
  <c r="R83" i="1"/>
  <c r="R117" i="1"/>
  <c r="F38" i="8"/>
  <c r="F112" i="8" s="1"/>
  <c r="F113" i="8" s="1"/>
  <c r="C48" i="1"/>
  <c r="C57" i="1"/>
  <c r="C71" i="1"/>
  <c r="F29" i="1"/>
  <c r="F116" i="1"/>
  <c r="J29" i="1"/>
  <c r="J75" i="1"/>
  <c r="J80" i="1"/>
  <c r="J110" i="1"/>
  <c r="L48" i="1"/>
  <c r="L57" i="1"/>
  <c r="L120" i="1"/>
  <c r="N116" i="1"/>
  <c r="L34" i="1"/>
  <c r="G38" i="6"/>
  <c r="G112" i="6" s="1"/>
  <c r="W4" i="1"/>
  <c r="C29" i="1"/>
  <c r="C67" i="1"/>
  <c r="F61" i="1"/>
  <c r="F75" i="1"/>
  <c r="F80" i="1"/>
  <c r="F110" i="1"/>
  <c r="J61" i="1"/>
  <c r="J71" i="1"/>
  <c r="L80" i="1"/>
  <c r="L110" i="1"/>
  <c r="N61" i="1"/>
  <c r="N75" i="1"/>
  <c r="W75" i="1" s="1"/>
  <c r="N80" i="1"/>
  <c r="F122" i="2"/>
  <c r="G38" i="3"/>
  <c r="G112" i="3" s="1"/>
  <c r="F111" i="1" s="1"/>
  <c r="C36" i="1"/>
  <c r="W36" i="1" s="1"/>
  <c r="C82" i="1"/>
  <c r="W82" i="1" s="1"/>
  <c r="F48" i="1"/>
  <c r="F57" i="1"/>
  <c r="F67" i="1"/>
  <c r="J48" i="1"/>
  <c r="J57" i="1"/>
  <c r="J67" i="1"/>
  <c r="J120" i="1"/>
  <c r="W120" i="1" s="1"/>
  <c r="N34" i="1"/>
  <c r="N48" i="1"/>
  <c r="N57" i="1"/>
  <c r="W57" i="1" s="1"/>
  <c r="N71" i="1"/>
  <c r="R34" i="1"/>
  <c r="R48" i="1"/>
  <c r="R61" i="1"/>
  <c r="F38" i="7"/>
  <c r="F112" i="7" s="1"/>
  <c r="F113" i="7" s="1"/>
  <c r="F38" i="3"/>
  <c r="F112" i="3" s="1"/>
  <c r="F113" i="3" s="1"/>
  <c r="W6" i="1"/>
  <c r="W28" i="1"/>
  <c r="W40" i="1"/>
  <c r="W56" i="1"/>
  <c r="W60" i="1"/>
  <c r="W64" i="1"/>
  <c r="W106" i="1"/>
  <c r="W7" i="1"/>
  <c r="W25" i="1"/>
  <c r="W41" i="1"/>
  <c r="W53" i="1"/>
  <c r="W65" i="1"/>
  <c r="W69" i="1"/>
  <c r="W73" i="1"/>
  <c r="W77" i="1"/>
  <c r="W87" i="1"/>
  <c r="W91" i="1"/>
  <c r="W99" i="1"/>
  <c r="W114" i="1"/>
  <c r="W118" i="1"/>
  <c r="W21" i="1"/>
  <c r="W22" i="1"/>
  <c r="W26" i="1"/>
  <c r="W42" i="1"/>
  <c r="W66" i="1"/>
  <c r="W70" i="1"/>
  <c r="W88" i="1"/>
  <c r="W100" i="1"/>
  <c r="W31" i="1"/>
  <c r="W27" i="1"/>
  <c r="W39" i="1"/>
  <c r="W47" i="1"/>
  <c r="W59" i="1"/>
  <c r="W105" i="1"/>
  <c r="C123" i="11"/>
  <c r="H123" i="1" s="1"/>
  <c r="W107" i="1"/>
  <c r="W103" i="1"/>
  <c r="W85" i="1"/>
  <c r="W74" i="1"/>
  <c r="W16" i="1"/>
  <c r="W11" i="1"/>
  <c r="W14" i="1"/>
  <c r="W18" i="1"/>
  <c r="W13" i="1"/>
  <c r="W78" i="1"/>
  <c r="W46" i="1"/>
  <c r="W33" i="1"/>
  <c r="W119" i="1"/>
  <c r="W94" i="1"/>
  <c r="W55" i="1"/>
  <c r="N35" i="1"/>
  <c r="W109" i="1"/>
  <c r="W104" i="1"/>
  <c r="W101" i="1"/>
  <c r="W98" i="1"/>
  <c r="W97" i="1"/>
  <c r="W96" i="1"/>
  <c r="W95" i="1"/>
  <c r="W93" i="1"/>
  <c r="W92" i="1"/>
  <c r="W54" i="1"/>
  <c r="W52" i="1"/>
  <c r="W51" i="1"/>
  <c r="W50" i="1"/>
  <c r="W45" i="1"/>
  <c r="W32" i="1"/>
  <c r="W23" i="1"/>
  <c r="W20" i="1"/>
  <c r="W19" i="1"/>
  <c r="W15" i="1"/>
  <c r="W30" i="1"/>
  <c r="W10" i="1"/>
  <c r="W8" i="1"/>
  <c r="W115" i="1"/>
  <c r="W102" i="1"/>
  <c r="W90" i="1"/>
  <c r="W89" i="1"/>
  <c r="W86" i="1"/>
  <c r="W79" i="1"/>
  <c r="W76" i="1"/>
  <c r="W63" i="1"/>
  <c r="W62" i="1"/>
  <c r="W24" i="1"/>
  <c r="W9" i="1"/>
  <c r="W5" i="1"/>
  <c r="F122" i="7"/>
  <c r="F122" i="6"/>
  <c r="F38" i="5"/>
  <c r="F112" i="5" s="1"/>
  <c r="F113" i="5" s="1"/>
  <c r="F38" i="4"/>
  <c r="F112" i="4" s="1"/>
  <c r="F113" i="4" s="1"/>
  <c r="W108" i="1"/>
  <c r="W17" i="1"/>
  <c r="W49" i="1"/>
  <c r="W44" i="1"/>
  <c r="F122" i="8"/>
  <c r="P35" i="1"/>
  <c r="G122" i="6"/>
  <c r="F112" i="6"/>
  <c r="F113" i="6" s="1"/>
  <c r="G122" i="5"/>
  <c r="F122" i="5"/>
  <c r="L35" i="1"/>
  <c r="F122" i="4"/>
  <c r="F117" i="1"/>
  <c r="F35" i="1"/>
  <c r="F122" i="3"/>
  <c r="F38" i="2"/>
  <c r="F112" i="2" s="1"/>
  <c r="F113" i="2" s="1"/>
  <c r="F123" i="2" s="1"/>
  <c r="G38" i="8"/>
  <c r="R37" i="1" s="1"/>
  <c r="G122" i="8"/>
  <c r="G38" i="4"/>
  <c r="J38" i="1" s="1"/>
  <c r="G122" i="4"/>
  <c r="J121" i="1" s="1"/>
  <c r="G38" i="2"/>
  <c r="C38" i="1" s="1"/>
  <c r="G122" i="2"/>
  <c r="C121" i="1" s="1"/>
  <c r="E121" i="5"/>
  <c r="E117" i="5"/>
  <c r="E111" i="5"/>
  <c r="E83" i="5"/>
  <c r="E81" i="5"/>
  <c r="E76" i="5"/>
  <c r="E72" i="5"/>
  <c r="E68" i="5"/>
  <c r="E62" i="5"/>
  <c r="E58" i="5"/>
  <c r="E49" i="5"/>
  <c r="E43" i="5"/>
  <c r="E37" i="5"/>
  <c r="E35" i="5"/>
  <c r="E30" i="5"/>
  <c r="W61" i="1" l="1"/>
  <c r="W110" i="1"/>
  <c r="W67" i="1"/>
  <c r="W29" i="1"/>
  <c r="W43" i="1"/>
  <c r="W68" i="1"/>
  <c r="W71" i="1"/>
  <c r="W83" i="1"/>
  <c r="W34" i="1"/>
  <c r="W80" i="1"/>
  <c r="W116" i="1"/>
  <c r="W117" i="1"/>
  <c r="L37" i="1"/>
  <c r="L38" i="1"/>
  <c r="W48" i="1"/>
  <c r="F37" i="1"/>
  <c r="F38" i="1"/>
  <c r="N122" i="1"/>
  <c r="J37" i="1"/>
  <c r="C37" i="1"/>
  <c r="L122" i="1"/>
  <c r="N38" i="1"/>
  <c r="N37" i="1"/>
  <c r="L121" i="1"/>
  <c r="N111" i="1"/>
  <c r="E38" i="5"/>
  <c r="E122" i="5"/>
  <c r="R121" i="1"/>
  <c r="N121" i="1"/>
  <c r="L111" i="1"/>
  <c r="W35" i="1"/>
  <c r="F123" i="8"/>
  <c r="F123" i="7"/>
  <c r="F123" i="6"/>
  <c r="F123" i="5"/>
  <c r="F123" i="4"/>
  <c r="F123" i="3"/>
  <c r="G112" i="8"/>
  <c r="R111" i="1" s="1"/>
  <c r="R38" i="1"/>
  <c r="P123" i="1"/>
  <c r="P112" i="1"/>
  <c r="P113" i="1"/>
  <c r="G113" i="6"/>
  <c r="G123" i="6" s="1"/>
  <c r="N123" i="1" s="1"/>
  <c r="G113" i="5"/>
  <c r="G123" i="5" s="1"/>
  <c r="L123" i="1" s="1"/>
  <c r="G112" i="4"/>
  <c r="G113" i="3"/>
  <c r="G123" i="3" s="1"/>
  <c r="G112" i="2"/>
  <c r="E112" i="5"/>
  <c r="E113" i="5" s="1"/>
  <c r="E123" i="5" s="1"/>
  <c r="E81" i="3"/>
  <c r="E117" i="3"/>
  <c r="E122" i="3" s="1"/>
  <c r="E111" i="3"/>
  <c r="E83" i="3"/>
  <c r="E76" i="3"/>
  <c r="E72" i="3"/>
  <c r="E68" i="3"/>
  <c r="E62" i="3"/>
  <c r="E58" i="3"/>
  <c r="E49" i="3"/>
  <c r="E43" i="3"/>
  <c r="E37" i="3"/>
  <c r="E35" i="3"/>
  <c r="E30" i="3"/>
  <c r="W121" i="1" l="1"/>
  <c r="W38" i="1"/>
  <c r="E38" i="3"/>
  <c r="E112" i="3" s="1"/>
  <c r="E113" i="3" s="1"/>
  <c r="E123" i="3" s="1"/>
  <c r="G113" i="4"/>
  <c r="J112" i="1" s="1"/>
  <c r="J111" i="1"/>
  <c r="G113" i="2"/>
  <c r="C113" i="1" s="1"/>
  <c r="C111" i="1"/>
  <c r="L112" i="1"/>
  <c r="F112" i="1"/>
  <c r="W37" i="1"/>
  <c r="F123" i="1"/>
  <c r="F122" i="1"/>
  <c r="N112" i="1"/>
  <c r="G113" i="8"/>
  <c r="R112" i="1"/>
  <c r="N113" i="1"/>
  <c r="L113" i="1"/>
  <c r="F113" i="1"/>
  <c r="C112" i="1"/>
  <c r="G123" i="2"/>
  <c r="E121" i="2"/>
  <c r="E117" i="2"/>
  <c r="E111" i="2"/>
  <c r="E83" i="2"/>
  <c r="E81" i="2"/>
  <c r="E76" i="2"/>
  <c r="E72" i="2"/>
  <c r="E68" i="2"/>
  <c r="E62" i="2"/>
  <c r="E58" i="2"/>
  <c r="E49" i="2"/>
  <c r="E43" i="2"/>
  <c r="E37" i="2"/>
  <c r="E35" i="2"/>
  <c r="E30" i="2"/>
  <c r="E121" i="7"/>
  <c r="E117" i="7"/>
  <c r="E111" i="7"/>
  <c r="E83" i="7"/>
  <c r="E81" i="7"/>
  <c r="E76" i="7"/>
  <c r="E72" i="7"/>
  <c r="E68" i="7"/>
  <c r="E62" i="7"/>
  <c r="E58" i="7"/>
  <c r="E49" i="7"/>
  <c r="E43" i="7"/>
  <c r="E37" i="7"/>
  <c r="E35" i="7"/>
  <c r="E30" i="7"/>
  <c r="E122" i="2" l="1"/>
  <c r="J113" i="1"/>
  <c r="C123" i="1"/>
  <c r="C122" i="1"/>
  <c r="G123" i="4"/>
  <c r="W111" i="1"/>
  <c r="E38" i="7"/>
  <c r="E122" i="7"/>
  <c r="W112" i="1"/>
  <c r="R113" i="1"/>
  <c r="W113" i="1" s="1"/>
  <c r="G123" i="8"/>
  <c r="E112" i="7"/>
  <c r="E113" i="7" s="1"/>
  <c r="E123" i="7" s="1"/>
  <c r="E38" i="2"/>
  <c r="E112" i="2"/>
  <c r="E113" i="2" s="1"/>
  <c r="E123" i="2" s="1"/>
  <c r="J123" i="1" l="1"/>
  <c r="J122" i="1"/>
  <c r="R123" i="1"/>
  <c r="R122" i="1"/>
  <c r="E121" i="6"/>
  <c r="E117" i="6"/>
  <c r="E111" i="6"/>
  <c r="E83" i="6"/>
  <c r="E81" i="6"/>
  <c r="E76" i="6"/>
  <c r="E72" i="6"/>
  <c r="E68" i="6"/>
  <c r="E62" i="6"/>
  <c r="E58" i="6"/>
  <c r="E49" i="6"/>
  <c r="E43" i="6"/>
  <c r="E37" i="6"/>
  <c r="E35" i="6"/>
  <c r="E30" i="6"/>
  <c r="W122" i="1" l="1"/>
  <c r="W123" i="1"/>
  <c r="E38" i="6"/>
  <c r="E112" i="6" s="1"/>
  <c r="E113" i="6" s="1"/>
  <c r="E122" i="6"/>
  <c r="E123" i="6" l="1"/>
  <c r="C111" i="4"/>
  <c r="D111" i="4"/>
  <c r="E111" i="4"/>
  <c r="E81" i="4"/>
  <c r="D81" i="4"/>
  <c r="C81" i="4"/>
  <c r="E121" i="4"/>
  <c r="E117" i="4"/>
  <c r="E83" i="4"/>
  <c r="E76" i="4"/>
  <c r="E72" i="4"/>
  <c r="E68" i="4"/>
  <c r="E62" i="4"/>
  <c r="E58" i="4"/>
  <c r="E49" i="4"/>
  <c r="E43" i="4"/>
  <c r="E37" i="4"/>
  <c r="E35" i="4"/>
  <c r="E30" i="4"/>
  <c r="E122" i="4" l="1"/>
  <c r="E38" i="4"/>
  <c r="E112" i="4" s="1"/>
  <c r="E113" i="4" s="1"/>
  <c r="E123" i="4" l="1"/>
  <c r="C58" i="2"/>
  <c r="C58" i="4" l="1"/>
  <c r="C58" i="8"/>
  <c r="C43" i="8"/>
  <c r="C35" i="8"/>
  <c r="C58" i="7"/>
  <c r="D68" i="7"/>
  <c r="D81" i="7"/>
  <c r="C81" i="7"/>
  <c r="E111" i="8"/>
  <c r="C111" i="8"/>
  <c r="D111" i="8"/>
  <c r="E81" i="8"/>
  <c r="C81" i="8"/>
  <c r="D81" i="8"/>
  <c r="E68" i="8"/>
  <c r="D68" i="8"/>
  <c r="D111" i="7"/>
  <c r="C111" i="7"/>
  <c r="D68" i="6"/>
  <c r="D111" i="6"/>
  <c r="D81" i="6"/>
  <c r="C81" i="6"/>
  <c r="C81" i="5"/>
  <c r="D81" i="5"/>
  <c r="D111" i="5"/>
  <c r="D68" i="4"/>
  <c r="C58" i="3"/>
  <c r="D58" i="3"/>
  <c r="D81" i="2"/>
  <c r="C81" i="2"/>
  <c r="D81" i="3"/>
  <c r="D68" i="3"/>
  <c r="D68" i="2"/>
  <c r="C111" i="2"/>
  <c r="D111" i="3"/>
  <c r="C111" i="3"/>
  <c r="D111" i="2"/>
  <c r="D58" i="2"/>
  <c r="D30" i="2"/>
  <c r="D30" i="8" l="1"/>
  <c r="D35" i="8"/>
  <c r="D37" i="8"/>
  <c r="D43" i="8"/>
  <c r="D49" i="8"/>
  <c r="D58" i="8"/>
  <c r="D62" i="8"/>
  <c r="D72" i="8"/>
  <c r="D76" i="8"/>
  <c r="D83" i="8"/>
  <c r="D117" i="8"/>
  <c r="D121" i="8"/>
  <c r="D30" i="7"/>
  <c r="D35" i="7"/>
  <c r="D37" i="7"/>
  <c r="D43" i="7"/>
  <c r="D49" i="7"/>
  <c r="D58" i="7"/>
  <c r="D62" i="7"/>
  <c r="D72" i="7"/>
  <c r="D76" i="7"/>
  <c r="D83" i="7"/>
  <c r="D117" i="7"/>
  <c r="D121" i="7"/>
  <c r="D30" i="6"/>
  <c r="D35" i="6"/>
  <c r="D37" i="6"/>
  <c r="D43" i="6"/>
  <c r="D49" i="6"/>
  <c r="D58" i="6"/>
  <c r="D62" i="6"/>
  <c r="D72" i="6"/>
  <c r="D76" i="6"/>
  <c r="D83" i="6"/>
  <c r="D117" i="6"/>
  <c r="D121" i="6"/>
  <c r="D30" i="5"/>
  <c r="D35" i="5"/>
  <c r="D37" i="5"/>
  <c r="D43" i="5"/>
  <c r="D49" i="5"/>
  <c r="D58" i="5"/>
  <c r="D62" i="5"/>
  <c r="D68" i="5"/>
  <c r="D72" i="5"/>
  <c r="D76" i="5"/>
  <c r="D83" i="5"/>
  <c r="D117" i="5"/>
  <c r="D121" i="5"/>
  <c r="D30" i="4"/>
  <c r="D35" i="4"/>
  <c r="D37" i="4"/>
  <c r="D43" i="4"/>
  <c r="D49" i="4"/>
  <c r="D58" i="4"/>
  <c r="D62" i="4"/>
  <c r="D72" i="4"/>
  <c r="D76" i="4"/>
  <c r="D83" i="4"/>
  <c r="D117" i="4"/>
  <c r="D121" i="4"/>
  <c r="D30" i="3"/>
  <c r="D35" i="3"/>
  <c r="D37" i="3"/>
  <c r="D43" i="3"/>
  <c r="D49" i="3"/>
  <c r="D62" i="3"/>
  <c r="D72" i="3"/>
  <c r="D76" i="3"/>
  <c r="D83" i="3"/>
  <c r="D117" i="3"/>
  <c r="D121" i="3"/>
  <c r="D35" i="2"/>
  <c r="D37" i="2"/>
  <c r="D43" i="2"/>
  <c r="D49" i="2"/>
  <c r="D62" i="2"/>
  <c r="D72" i="2"/>
  <c r="D76" i="2"/>
  <c r="D83" i="2"/>
  <c r="D117" i="2"/>
  <c r="D121" i="2"/>
  <c r="C30" i="2"/>
  <c r="C35" i="2"/>
  <c r="C37" i="2"/>
  <c r="C43" i="2"/>
  <c r="C49" i="2"/>
  <c r="C62" i="2"/>
  <c r="C72" i="2"/>
  <c r="C76" i="2"/>
  <c r="C83" i="2"/>
  <c r="C117" i="2"/>
  <c r="C121" i="2"/>
  <c r="E121" i="8"/>
  <c r="E117" i="8"/>
  <c r="E83" i="8"/>
  <c r="E76" i="8"/>
  <c r="E72" i="8"/>
  <c r="E62" i="8"/>
  <c r="E58" i="8"/>
  <c r="E49" i="8"/>
  <c r="E43" i="8"/>
  <c r="E37" i="8"/>
  <c r="E35" i="8"/>
  <c r="E30" i="8"/>
  <c r="D38" i="5" l="1"/>
  <c r="D112" i="5" s="1"/>
  <c r="D113" i="5" s="1"/>
  <c r="C122" i="2"/>
  <c r="D38" i="7"/>
  <c r="D112" i="7" s="1"/>
  <c r="D113" i="7" s="1"/>
  <c r="D38" i="8"/>
  <c r="D112" i="8" s="1"/>
  <c r="D113" i="8" s="1"/>
  <c r="D38" i="2"/>
  <c r="D112" i="2" s="1"/>
  <c r="D113" i="2" s="1"/>
  <c r="D122" i="3"/>
  <c r="D38" i="3"/>
  <c r="D112" i="3" s="1"/>
  <c r="D113" i="3" s="1"/>
  <c r="C38" i="2"/>
  <c r="E122" i="8"/>
  <c r="D122" i="7"/>
  <c r="D122" i="4"/>
  <c r="D38" i="4"/>
  <c r="D112" i="4" s="1"/>
  <c r="D113" i="4" s="1"/>
  <c r="D38" i="6"/>
  <c r="D112" i="6" s="1"/>
  <c r="D113" i="6" s="1"/>
  <c r="E38" i="8"/>
  <c r="D122" i="8"/>
  <c r="D122" i="5"/>
  <c r="D122" i="6"/>
  <c r="D122" i="2"/>
  <c r="C35" i="5"/>
  <c r="B119" i="3"/>
  <c r="B120" i="3"/>
  <c r="C121" i="3"/>
  <c r="C117" i="3"/>
  <c r="C83" i="3"/>
  <c r="C81" i="3"/>
  <c r="C76" i="3"/>
  <c r="C72" i="3"/>
  <c r="C62" i="3"/>
  <c r="C49" i="3"/>
  <c r="C43" i="3"/>
  <c r="C37" i="3"/>
  <c r="C35" i="3"/>
  <c r="C30" i="3"/>
  <c r="E112" i="8" l="1"/>
  <c r="D123" i="3"/>
  <c r="D123" i="7"/>
  <c r="D123" i="8"/>
  <c r="D123" i="5"/>
  <c r="D123" i="4"/>
  <c r="D123" i="6"/>
  <c r="D123" i="2"/>
  <c r="C122" i="3"/>
  <c r="C38" i="3"/>
  <c r="E113" i="8" l="1"/>
  <c r="E123" i="8" s="1"/>
  <c r="C62" i="5"/>
  <c r="C121" i="8" l="1"/>
  <c r="C117" i="8"/>
  <c r="C83" i="8"/>
  <c r="C76" i="8"/>
  <c r="C72" i="8"/>
  <c r="C62" i="8"/>
  <c r="C49" i="8"/>
  <c r="C37" i="8"/>
  <c r="C30" i="8"/>
  <c r="C121" i="7"/>
  <c r="C117" i="7"/>
  <c r="C83" i="7"/>
  <c r="C76" i="7"/>
  <c r="C72" i="7"/>
  <c r="C62" i="7"/>
  <c r="C49" i="7"/>
  <c r="C43" i="7"/>
  <c r="C37" i="7"/>
  <c r="C35" i="7"/>
  <c r="C30" i="7"/>
  <c r="C121" i="6"/>
  <c r="C117" i="6"/>
  <c r="C111" i="6"/>
  <c r="C83" i="6"/>
  <c r="C76" i="6"/>
  <c r="C72" i="6"/>
  <c r="C62" i="6"/>
  <c r="C58" i="6"/>
  <c r="C49" i="6"/>
  <c r="C43" i="6"/>
  <c r="C37" i="6"/>
  <c r="C35" i="6"/>
  <c r="C30" i="6"/>
  <c r="C121" i="5"/>
  <c r="C117" i="5"/>
  <c r="C111" i="5"/>
  <c r="C83" i="5"/>
  <c r="C76" i="5"/>
  <c r="C72" i="5"/>
  <c r="C68" i="5"/>
  <c r="C58" i="5"/>
  <c r="C49" i="5"/>
  <c r="C43" i="5"/>
  <c r="C37" i="5"/>
  <c r="C30" i="5"/>
  <c r="C121" i="4"/>
  <c r="C117" i="4"/>
  <c r="C83" i="4"/>
  <c r="C76" i="4"/>
  <c r="C72" i="4"/>
  <c r="C62" i="4"/>
  <c r="C49" i="4"/>
  <c r="C43" i="4"/>
  <c r="C37" i="4"/>
  <c r="C35" i="4"/>
  <c r="C30" i="4"/>
  <c r="C38" i="8" l="1"/>
  <c r="C122" i="6"/>
  <c r="C122" i="7"/>
  <c r="C38" i="7"/>
  <c r="C38" i="6"/>
  <c r="C122" i="4"/>
  <c r="C38" i="4"/>
  <c r="C122" i="5"/>
  <c r="C38" i="5"/>
  <c r="C122" i="8"/>
  <c r="A5" i="8"/>
  <c r="B5" i="8"/>
  <c r="A6" i="8"/>
  <c r="B6" i="8"/>
  <c r="A7" i="8"/>
  <c r="B7" i="8"/>
  <c r="A8" i="8"/>
  <c r="B8" i="8"/>
  <c r="A9" i="8"/>
  <c r="B9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A31" i="8"/>
  <c r="B31" i="8"/>
  <c r="A32" i="8"/>
  <c r="B32" i="8"/>
  <c r="A34" i="8"/>
  <c r="B34" i="8"/>
  <c r="A35" i="8"/>
  <c r="A36" i="8"/>
  <c r="B36" i="8"/>
  <c r="A37" i="8"/>
  <c r="A38" i="8"/>
  <c r="A39" i="8"/>
  <c r="B39" i="8"/>
  <c r="A40" i="8"/>
  <c r="B40" i="8"/>
  <c r="A41" i="8"/>
  <c r="B41" i="8"/>
  <c r="A42" i="8"/>
  <c r="B42" i="8"/>
  <c r="A43" i="8"/>
  <c r="A44" i="8"/>
  <c r="B44" i="8"/>
  <c r="A45" i="8"/>
  <c r="B45" i="8"/>
  <c r="A46" i="8"/>
  <c r="B46" i="8"/>
  <c r="A47" i="8"/>
  <c r="B47" i="8"/>
  <c r="A48" i="8"/>
  <c r="B48" i="8"/>
  <c r="A49" i="8"/>
  <c r="A50" i="8"/>
  <c r="B50" i="8"/>
  <c r="A51" i="8"/>
  <c r="B51" i="8"/>
  <c r="A52" i="8"/>
  <c r="B52" i="8"/>
  <c r="A53" i="8"/>
  <c r="B53" i="8"/>
  <c r="A54" i="8"/>
  <c r="B54" i="8"/>
  <c r="A55" i="8"/>
  <c r="A56" i="8"/>
  <c r="B56" i="8"/>
  <c r="A58" i="8"/>
  <c r="A59" i="8"/>
  <c r="B59" i="8"/>
  <c r="A60" i="8"/>
  <c r="B60" i="8"/>
  <c r="A61" i="8"/>
  <c r="B61" i="8"/>
  <c r="A62" i="8"/>
  <c r="A63" i="8"/>
  <c r="B63" i="8"/>
  <c r="A64" i="8"/>
  <c r="B64" i="8"/>
  <c r="A68" i="8"/>
  <c r="A69" i="8"/>
  <c r="B69" i="8"/>
  <c r="A70" i="8"/>
  <c r="B70" i="8"/>
  <c r="A71" i="8"/>
  <c r="B71" i="8"/>
  <c r="A72" i="8"/>
  <c r="A73" i="8"/>
  <c r="B73" i="8"/>
  <c r="A74" i="8"/>
  <c r="B74" i="8"/>
  <c r="A75" i="8"/>
  <c r="B75" i="8"/>
  <c r="A76" i="8"/>
  <c r="A77" i="8"/>
  <c r="B77" i="8"/>
  <c r="A78" i="8"/>
  <c r="B78" i="8"/>
  <c r="A79" i="8"/>
  <c r="B79" i="8"/>
  <c r="A81" i="8"/>
  <c r="A82" i="8"/>
  <c r="B82" i="8"/>
  <c r="A83" i="8"/>
  <c r="A86" i="8"/>
  <c r="B86" i="8"/>
  <c r="A87" i="8"/>
  <c r="B87" i="8"/>
  <c r="A88" i="8"/>
  <c r="B88" i="8"/>
  <c r="A89" i="8"/>
  <c r="B89" i="8"/>
  <c r="A90" i="8"/>
  <c r="B90" i="8"/>
  <c r="A91" i="8"/>
  <c r="B91" i="8"/>
  <c r="A92" i="8"/>
  <c r="B92" i="8"/>
  <c r="A93" i="8"/>
  <c r="B93" i="8"/>
  <c r="A94" i="8"/>
  <c r="B94" i="8"/>
  <c r="A95" i="8"/>
  <c r="B95" i="8"/>
  <c r="A96" i="8"/>
  <c r="B96" i="8"/>
  <c r="A97" i="8"/>
  <c r="B97" i="8"/>
  <c r="A98" i="8"/>
  <c r="B98" i="8"/>
  <c r="A99" i="8"/>
  <c r="B99" i="8"/>
  <c r="A100" i="8"/>
  <c r="B100" i="8"/>
  <c r="A102" i="8"/>
  <c r="B102" i="8"/>
  <c r="A103" i="8"/>
  <c r="B103" i="8"/>
  <c r="A104" i="8"/>
  <c r="B104" i="8"/>
  <c r="A105" i="8"/>
  <c r="B105" i="8"/>
  <c r="A106" i="8"/>
  <c r="B106" i="8"/>
  <c r="A107" i="8"/>
  <c r="B107" i="8"/>
  <c r="A108" i="8"/>
  <c r="B108" i="8"/>
  <c r="A109" i="8"/>
  <c r="B109" i="8"/>
  <c r="A110" i="8"/>
  <c r="B110" i="8"/>
  <c r="A111" i="8"/>
  <c r="A112" i="8"/>
  <c r="A113" i="8"/>
  <c r="A114" i="8"/>
  <c r="B114" i="8"/>
  <c r="A115" i="8"/>
  <c r="B115" i="8"/>
  <c r="A116" i="8"/>
  <c r="B116" i="8"/>
  <c r="A117" i="8"/>
  <c r="A118" i="8"/>
  <c r="B118" i="8"/>
  <c r="A119" i="8"/>
  <c r="B119" i="8"/>
  <c r="A120" i="8"/>
  <c r="B120" i="8"/>
  <c r="A121" i="8"/>
  <c r="A122" i="8"/>
  <c r="A123" i="8"/>
  <c r="B4" i="8"/>
  <c r="A4" i="8"/>
  <c r="A5" i="7"/>
  <c r="B5" i="7"/>
  <c r="A6" i="7"/>
  <c r="B6" i="7"/>
  <c r="A7" i="7"/>
  <c r="B7" i="7"/>
  <c r="A8" i="7"/>
  <c r="B8" i="7"/>
  <c r="A9" i="7"/>
  <c r="B9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4" i="7"/>
  <c r="B34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A50" i="7"/>
  <c r="B50" i="7"/>
  <c r="A51" i="7"/>
  <c r="B51" i="7"/>
  <c r="A52" i="7"/>
  <c r="B52" i="7"/>
  <c r="A53" i="7"/>
  <c r="B53" i="7"/>
  <c r="A54" i="7"/>
  <c r="B54" i="7"/>
  <c r="A55" i="7"/>
  <c r="A56" i="7"/>
  <c r="B56" i="7"/>
  <c r="A58" i="7"/>
  <c r="A59" i="7"/>
  <c r="B59" i="7"/>
  <c r="A60" i="7"/>
  <c r="B60" i="7"/>
  <c r="A61" i="7"/>
  <c r="B61" i="7"/>
  <c r="A62" i="7"/>
  <c r="A63" i="7"/>
  <c r="B63" i="7"/>
  <c r="A64" i="7"/>
  <c r="B64" i="7"/>
  <c r="A68" i="7"/>
  <c r="A69" i="7"/>
  <c r="B69" i="7"/>
  <c r="A70" i="7"/>
  <c r="B70" i="7"/>
  <c r="A71" i="7"/>
  <c r="B71" i="7"/>
  <c r="A72" i="7"/>
  <c r="A73" i="7"/>
  <c r="B73" i="7"/>
  <c r="A74" i="7"/>
  <c r="B74" i="7"/>
  <c r="A75" i="7"/>
  <c r="B75" i="7"/>
  <c r="A76" i="7"/>
  <c r="A77" i="7"/>
  <c r="B77" i="7"/>
  <c r="A78" i="7"/>
  <c r="B78" i="7"/>
  <c r="A79" i="7"/>
  <c r="B79" i="7"/>
  <c r="A81" i="7"/>
  <c r="A82" i="7"/>
  <c r="B82" i="7"/>
  <c r="A83" i="7"/>
  <c r="A86" i="7"/>
  <c r="B86" i="7"/>
  <c r="A87" i="7"/>
  <c r="B87" i="7"/>
  <c r="A88" i="7"/>
  <c r="B88" i="7"/>
  <c r="A89" i="7"/>
  <c r="B89" i="7"/>
  <c r="A90" i="7"/>
  <c r="B90" i="7"/>
  <c r="A91" i="7"/>
  <c r="B91" i="7"/>
  <c r="A92" i="7"/>
  <c r="B92" i="7"/>
  <c r="A93" i="7"/>
  <c r="B93" i="7"/>
  <c r="A94" i="7"/>
  <c r="B94" i="7"/>
  <c r="A95" i="7"/>
  <c r="B95" i="7"/>
  <c r="A96" i="7"/>
  <c r="B96" i="7"/>
  <c r="A97" i="7"/>
  <c r="B97" i="7"/>
  <c r="A98" i="7"/>
  <c r="B98" i="7"/>
  <c r="A99" i="7"/>
  <c r="B99" i="7"/>
  <c r="A100" i="7"/>
  <c r="B100" i="7"/>
  <c r="A102" i="7"/>
  <c r="B102" i="7"/>
  <c r="A103" i="7"/>
  <c r="B103" i="7"/>
  <c r="A104" i="7"/>
  <c r="B104" i="7"/>
  <c r="A105" i="7"/>
  <c r="B105" i="7"/>
  <c r="A106" i="7"/>
  <c r="B106" i="7"/>
  <c r="A107" i="7"/>
  <c r="B107" i="7"/>
  <c r="A108" i="7"/>
  <c r="B108" i="7"/>
  <c r="A109" i="7"/>
  <c r="B109" i="7"/>
  <c r="A110" i="7"/>
  <c r="B110" i="7"/>
  <c r="A111" i="7"/>
  <c r="A112" i="7"/>
  <c r="A113" i="7"/>
  <c r="A114" i="7"/>
  <c r="B114" i="7"/>
  <c r="A115" i="7"/>
  <c r="B115" i="7"/>
  <c r="A116" i="7"/>
  <c r="B116" i="7"/>
  <c r="A117" i="7"/>
  <c r="B117" i="7"/>
  <c r="A118" i="7"/>
  <c r="B118" i="7"/>
  <c r="A119" i="7"/>
  <c r="B119" i="7"/>
  <c r="A120" i="7"/>
  <c r="B120" i="7"/>
  <c r="A121" i="7"/>
  <c r="A122" i="7"/>
  <c r="A123" i="7"/>
  <c r="B4" i="7"/>
  <c r="A4" i="7"/>
  <c r="A5" i="6"/>
  <c r="B5" i="6"/>
  <c r="A6" i="6"/>
  <c r="B6" i="6"/>
  <c r="A7" i="6"/>
  <c r="B7" i="6"/>
  <c r="A8" i="6"/>
  <c r="B8" i="6"/>
  <c r="A9" i="6"/>
  <c r="B9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A23" i="6"/>
  <c r="B23" i="6"/>
  <c r="A24" i="6"/>
  <c r="B24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4" i="6"/>
  <c r="B34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A49" i="6"/>
  <c r="B49" i="6"/>
  <c r="A50" i="6"/>
  <c r="B50" i="6"/>
  <c r="A51" i="6"/>
  <c r="B51" i="6"/>
  <c r="A52" i="6"/>
  <c r="B52" i="6"/>
  <c r="A53" i="6"/>
  <c r="B53" i="6"/>
  <c r="A54" i="6"/>
  <c r="B54" i="6"/>
  <c r="A55" i="6"/>
  <c r="A56" i="6"/>
  <c r="B56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76" i="6"/>
  <c r="B76" i="6"/>
  <c r="A77" i="6"/>
  <c r="B77" i="6"/>
  <c r="A78" i="6"/>
  <c r="B78" i="6"/>
  <c r="A79" i="6"/>
  <c r="B79" i="6"/>
  <c r="A81" i="6"/>
  <c r="B81" i="6"/>
  <c r="A82" i="6"/>
  <c r="B82" i="6"/>
  <c r="A83" i="6"/>
  <c r="B83" i="6"/>
  <c r="A86" i="6"/>
  <c r="B86" i="6"/>
  <c r="A87" i="6"/>
  <c r="B87" i="6"/>
  <c r="A88" i="6"/>
  <c r="B88" i="6"/>
  <c r="A89" i="6"/>
  <c r="B89" i="6"/>
  <c r="A90" i="6"/>
  <c r="B90" i="6"/>
  <c r="A91" i="6"/>
  <c r="B91" i="6"/>
  <c r="A92" i="6"/>
  <c r="B92" i="6"/>
  <c r="A93" i="6"/>
  <c r="B93" i="6"/>
  <c r="A94" i="6"/>
  <c r="B94" i="6"/>
  <c r="A95" i="6"/>
  <c r="B95" i="6"/>
  <c r="A96" i="6"/>
  <c r="B96" i="6"/>
  <c r="A97" i="6"/>
  <c r="B97" i="6"/>
  <c r="A98" i="6"/>
  <c r="B98" i="6"/>
  <c r="A99" i="6"/>
  <c r="B99" i="6"/>
  <c r="A100" i="6"/>
  <c r="B100" i="6"/>
  <c r="A102" i="6"/>
  <c r="B102" i="6"/>
  <c r="A103" i="6"/>
  <c r="B103" i="6"/>
  <c r="A104" i="6"/>
  <c r="B104" i="6"/>
  <c r="A105" i="6"/>
  <c r="B105" i="6"/>
  <c r="A106" i="6"/>
  <c r="B106" i="6"/>
  <c r="A107" i="6"/>
  <c r="B107" i="6"/>
  <c r="A108" i="6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A115" i="6"/>
  <c r="B115" i="6"/>
  <c r="A116" i="6"/>
  <c r="B116" i="6"/>
  <c r="A117" i="6"/>
  <c r="B117" i="6"/>
  <c r="A118" i="6"/>
  <c r="B118" i="6"/>
  <c r="A119" i="6"/>
  <c r="B119" i="6"/>
  <c r="A120" i="6"/>
  <c r="B120" i="6"/>
  <c r="A121" i="6"/>
  <c r="B121" i="6"/>
  <c r="A122" i="6"/>
  <c r="B122" i="6"/>
  <c r="A123" i="6"/>
  <c r="B123" i="6"/>
  <c r="B4" i="6"/>
  <c r="A4" i="6"/>
  <c r="A5" i="5"/>
  <c r="B5" i="5"/>
  <c r="A6" i="5"/>
  <c r="B6" i="5"/>
  <c r="A7" i="5"/>
  <c r="B7" i="5"/>
  <c r="A8" i="5"/>
  <c r="B8" i="5"/>
  <c r="A9" i="5"/>
  <c r="B9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A56" i="5"/>
  <c r="B56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A77" i="5"/>
  <c r="B77" i="5"/>
  <c r="A78" i="5"/>
  <c r="B78" i="5"/>
  <c r="A79" i="5"/>
  <c r="B79" i="5"/>
  <c r="A81" i="5"/>
  <c r="A82" i="5"/>
  <c r="B82" i="5"/>
  <c r="A83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A118" i="5"/>
  <c r="B118" i="5"/>
  <c r="A119" i="5"/>
  <c r="B119" i="5"/>
  <c r="A120" i="5"/>
  <c r="B120" i="5"/>
  <c r="A121" i="5"/>
  <c r="A122" i="5"/>
  <c r="A123" i="5"/>
  <c r="B4" i="5"/>
  <c r="A4" i="5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6" i="4"/>
  <c r="B58" i="4"/>
  <c r="B59" i="4"/>
  <c r="B60" i="4"/>
  <c r="B61" i="4"/>
  <c r="B62" i="4"/>
  <c r="B63" i="4"/>
  <c r="B64" i="4"/>
  <c r="B68" i="4"/>
  <c r="B69" i="4"/>
  <c r="B70" i="4"/>
  <c r="B71" i="4"/>
  <c r="B72" i="4"/>
  <c r="B73" i="4"/>
  <c r="B74" i="4"/>
  <c r="B75" i="4"/>
  <c r="B76" i="4"/>
  <c r="B77" i="4"/>
  <c r="B78" i="4"/>
  <c r="B79" i="4"/>
  <c r="B81" i="4"/>
  <c r="B82" i="4"/>
  <c r="B83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8" i="4"/>
  <c r="B119" i="4"/>
  <c r="B120" i="4"/>
  <c r="B5" i="4"/>
  <c r="B6" i="4"/>
  <c r="B7" i="4"/>
  <c r="B8" i="4"/>
  <c r="B9" i="4"/>
  <c r="B14" i="4"/>
  <c r="B15" i="4"/>
  <c r="B16" i="4"/>
  <c r="B17" i="4"/>
  <c r="B18" i="4"/>
  <c r="B19" i="4"/>
  <c r="B4" i="4"/>
  <c r="A5" i="4"/>
  <c r="A6" i="4"/>
  <c r="A7" i="4"/>
  <c r="A8" i="4"/>
  <c r="A9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8" i="4"/>
  <c r="A59" i="4"/>
  <c r="A60" i="4"/>
  <c r="A61" i="4"/>
  <c r="A62" i="4"/>
  <c r="A63" i="4"/>
  <c r="A64" i="4"/>
  <c r="A68" i="4"/>
  <c r="A69" i="4"/>
  <c r="A70" i="4"/>
  <c r="A71" i="4"/>
  <c r="A72" i="4"/>
  <c r="A73" i="4"/>
  <c r="A74" i="4"/>
  <c r="A75" i="4"/>
  <c r="A76" i="4"/>
  <c r="A77" i="4"/>
  <c r="A78" i="4"/>
  <c r="A79" i="4"/>
  <c r="A81" i="4"/>
  <c r="A82" i="4"/>
  <c r="A83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4" i="4"/>
  <c r="C112" i="5" l="1"/>
  <c r="B5" i="3"/>
  <c r="B6" i="3"/>
  <c r="B7" i="3"/>
  <c r="B8" i="3"/>
  <c r="B9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6" i="3"/>
  <c r="B58" i="3"/>
  <c r="B59" i="3"/>
  <c r="B60" i="3"/>
  <c r="B61" i="3"/>
  <c r="B62" i="3"/>
  <c r="B63" i="3"/>
  <c r="B64" i="3"/>
  <c r="B68" i="3"/>
  <c r="B69" i="3"/>
  <c r="B70" i="3"/>
  <c r="B71" i="3"/>
  <c r="B72" i="3"/>
  <c r="B73" i="3"/>
  <c r="B74" i="3"/>
  <c r="B75" i="3"/>
  <c r="B76" i="3"/>
  <c r="B77" i="3"/>
  <c r="B78" i="3"/>
  <c r="B79" i="3"/>
  <c r="B81" i="3"/>
  <c r="B82" i="3"/>
  <c r="B83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22" i="3"/>
  <c r="B123" i="3"/>
  <c r="B4" i="3"/>
  <c r="A4" i="3"/>
  <c r="A5" i="3"/>
  <c r="A6" i="3"/>
  <c r="A7" i="3"/>
  <c r="A8" i="3"/>
  <c r="A9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8" i="3"/>
  <c r="A59" i="3"/>
  <c r="A60" i="3"/>
  <c r="A61" i="3"/>
  <c r="A62" i="3"/>
  <c r="A63" i="3"/>
  <c r="A64" i="3"/>
  <c r="A68" i="3"/>
  <c r="A69" i="3"/>
  <c r="A70" i="3"/>
  <c r="A71" i="3"/>
  <c r="A72" i="3"/>
  <c r="A73" i="3"/>
  <c r="A74" i="3"/>
  <c r="A75" i="3"/>
  <c r="A76" i="3"/>
  <c r="A77" i="3"/>
  <c r="A78" i="3"/>
  <c r="A79" i="3"/>
  <c r="A81" i="3"/>
  <c r="A82" i="3"/>
  <c r="A83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C113" i="5" l="1"/>
  <c r="C123" i="5" l="1"/>
  <c r="C68" i="7" l="1"/>
  <c r="C112" i="7" s="1"/>
  <c r="C113" i="7" s="1"/>
  <c r="C123" i="7" l="1"/>
  <c r="C123" i="4" l="1"/>
  <c r="C113" i="4"/>
  <c r="C112" i="4"/>
  <c r="C68" i="4"/>
  <c r="C66" i="4"/>
  <c r="C67" i="6"/>
  <c r="C123" i="3"/>
  <c r="C113" i="3"/>
  <c r="C112" i="3"/>
  <c r="C68" i="3"/>
  <c r="C66" i="3"/>
  <c r="C66" i="2"/>
  <c r="C68" i="2"/>
  <c r="C112" i="2"/>
  <c r="C113" i="2"/>
  <c r="C123" i="2"/>
  <c r="C123" i="6"/>
  <c r="C66" i="6"/>
  <c r="C68" i="6"/>
  <c r="C112" i="6"/>
  <c r="C113" i="6"/>
  <c r="C67" i="8"/>
  <c r="C66" i="5"/>
  <c r="C67" i="5"/>
  <c r="C67" i="4"/>
  <c r="C67" i="3"/>
  <c r="C67" i="2"/>
  <c r="C66" i="8"/>
  <c r="C68" i="8"/>
  <c r="C112" i="8"/>
  <c r="C113" i="8"/>
  <c r="C12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tc={21622E6B-3A29-48B2-AB28-3CBC264D6FF7}</author>
  </authors>
  <commentList>
    <comment ref="G17" authorId="0" shapeId="0" xr:uid="{21622E6B-3A29-48B2-AB28-3CBC264D6FF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konto 3932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tc={A01774B3-5FD4-49A1-A384-038EA9F14C91}</author>
  </authors>
  <commentList>
    <comment ref="G5" authorId="0" shapeId="0" xr:uid="{A01774B3-5FD4-49A1-A384-038EA9F14C9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konto 3971</t>
      </text>
    </comment>
  </commentList>
</comments>
</file>

<file path=xl/sharedStrings.xml><?xml version="1.0" encoding="utf-8"?>
<sst xmlns="http://schemas.openxmlformats.org/spreadsheetml/2006/main" count="1155" uniqueCount="217">
  <si>
    <t>Budsjett Flatås IL</t>
  </si>
  <si>
    <t>Avd:</t>
  </si>
  <si>
    <t>Alle avdelinger</t>
  </si>
  <si>
    <t xml:space="preserve">Medlemskontingent </t>
  </si>
  <si>
    <t>Treningsavgift</t>
  </si>
  <si>
    <t>Vintertreningsavgift</t>
  </si>
  <si>
    <t>Parkering Langrenn</t>
  </si>
  <si>
    <t>Loddsalg inntekter</t>
  </si>
  <si>
    <t>Poengrenn Langrenn</t>
  </si>
  <si>
    <t>Inntekter  Fotballskole</t>
  </si>
  <si>
    <t>Lotteri/loddsalg julecup</t>
  </si>
  <si>
    <t>Sponsorstøtte julecup</t>
  </si>
  <si>
    <t>Bingo lotteri andre innt</t>
  </si>
  <si>
    <t xml:space="preserve">Andre inntekter </t>
  </si>
  <si>
    <t>Salg av klær og utstyr</t>
  </si>
  <si>
    <t>Inntekter julecup</t>
  </si>
  <si>
    <t>Julecupen kiosksalg</t>
  </si>
  <si>
    <t>Inntekt Grasrotandel</t>
  </si>
  <si>
    <t>Inntekt Idrettsbingo</t>
  </si>
  <si>
    <t>Salg toalettpapir</t>
  </si>
  <si>
    <t>Egenandeler samlinger</t>
  </si>
  <si>
    <t>Refusjon utlegg Kunstgressbanen</t>
  </si>
  <si>
    <t>World Cup Hopp- Inntekter</t>
  </si>
  <si>
    <t>Internt bidrag fra Fotball</t>
  </si>
  <si>
    <t>Andre inntekter bane</t>
  </si>
  <si>
    <t>Økonomisk støtte</t>
  </si>
  <si>
    <t>Sum Driftsinntekter</t>
  </si>
  <si>
    <t>Fast Lønn (Hovedlaget)</t>
  </si>
  <si>
    <t>Lønn uten feriep/arb.avg</t>
  </si>
  <si>
    <t>Styrehonrar</t>
  </si>
  <si>
    <t>Sum Lønn og Godtgjørelser</t>
  </si>
  <si>
    <t>Arbeidsgiveravgift</t>
  </si>
  <si>
    <t>Sum Arbeidsgiveravgift</t>
  </si>
  <si>
    <t>SUM PERSONALKOSTNADER</t>
  </si>
  <si>
    <t>Avskrivninger banen</t>
  </si>
  <si>
    <t>Avskrivning saltsilo</t>
  </si>
  <si>
    <t>Avskrivning kopimaskin</t>
  </si>
  <si>
    <t>Avsskrivning kiosk</t>
  </si>
  <si>
    <t>Leie lokaler</t>
  </si>
  <si>
    <t>Leie baner</t>
  </si>
  <si>
    <t>Renhold</t>
  </si>
  <si>
    <t>Hallprosjekt/Flatåshallen</t>
  </si>
  <si>
    <t>Annen lokalkostnader/banekostn</t>
  </si>
  <si>
    <t>Sum Kostnader Lokaler</t>
  </si>
  <si>
    <t>Sum avskrivninger</t>
  </si>
  <si>
    <t>Inventar</t>
  </si>
  <si>
    <t>Nett, mål utstyr til Kgressbanen</t>
  </si>
  <si>
    <t>Datautstyr</t>
  </si>
  <si>
    <t>Kunstgressbanen mellomregning</t>
  </si>
  <si>
    <t>Driftskostn. Kunstgressb.</t>
  </si>
  <si>
    <t>Drift traktor/vinterbane</t>
  </si>
  <si>
    <t>Sum kostnader Driftsmateriell</t>
  </si>
  <si>
    <t>Revisjonshonorar</t>
  </si>
  <si>
    <t>Regnskapshonorar Folde Regnskap</t>
  </si>
  <si>
    <t>Regnskapshonorar StyreWeb</t>
  </si>
  <si>
    <t>Sum Regnskapstjenester</t>
  </si>
  <si>
    <t>Kontorrekvisita</t>
  </si>
  <si>
    <t>Annen Kontorkostnad</t>
  </si>
  <si>
    <t>Sum Kontorrekvisita</t>
  </si>
  <si>
    <t>Mobiltelefon</t>
  </si>
  <si>
    <t>Datakommunikasjon</t>
  </si>
  <si>
    <t>Porto</t>
  </si>
  <si>
    <t>Sum Telefon og Porto</t>
  </si>
  <si>
    <t>Bilgodtgjørelse</t>
  </si>
  <si>
    <t>Kmgodtgjørelse ikke oppgpl</t>
  </si>
  <si>
    <t>Reisekostnader</t>
  </si>
  <si>
    <t>Sum Reise og diettgodtgjørelse</t>
  </si>
  <si>
    <t>Tilskudd lag</t>
  </si>
  <si>
    <t>Intern støtte avdelinger</t>
  </si>
  <si>
    <t>Gaver</t>
  </si>
  <si>
    <t>Sum Kontingenter og gaver</t>
  </si>
  <si>
    <t>Forsikringspremie</t>
  </si>
  <si>
    <t>Sum forsikring og garantier</t>
  </si>
  <si>
    <t>Idrettsutstyr, rekvisita</t>
  </si>
  <si>
    <t>Skadeutgifter</t>
  </si>
  <si>
    <t>Kostnader Fotballskole</t>
  </si>
  <si>
    <t>S-trøndelag Skikrets -lodd</t>
  </si>
  <si>
    <t>Poengrenn</t>
  </si>
  <si>
    <t>Idrettsfaglig utdannelse</t>
  </si>
  <si>
    <t>Overgang spillere</t>
  </si>
  <si>
    <t>Kostnader arrangement</t>
  </si>
  <si>
    <t>Julecup Fotball halleie</t>
  </si>
  <si>
    <t>Julecuo Godtgjørelse</t>
  </si>
  <si>
    <t>Julecup dommerutgifter</t>
  </si>
  <si>
    <t>Julecup premier</t>
  </si>
  <si>
    <t>Julecup varekjøp kiosk</t>
  </si>
  <si>
    <t>Julecup rekvisita</t>
  </si>
  <si>
    <t>Påmeldingsgebyr stevner</t>
  </si>
  <si>
    <t>Treningssamlinger</t>
  </si>
  <si>
    <t>Kjøp toalettpapir</t>
  </si>
  <si>
    <t>Kjøp dugnadsvarer</t>
  </si>
  <si>
    <t>World Cup Utgifter</t>
  </si>
  <si>
    <t>Servering møter</t>
  </si>
  <si>
    <t>Andre kostnader</t>
  </si>
  <si>
    <t>Dommerutgifter</t>
  </si>
  <si>
    <t>Tap fordringer</t>
  </si>
  <si>
    <t>Sum Andre Kostnader</t>
  </si>
  <si>
    <t>SUM KOSTNADER</t>
  </si>
  <si>
    <t>Annen Renteinntekt</t>
  </si>
  <si>
    <t>Renteinntekt bankinnskudd</t>
  </si>
  <si>
    <t>Renteinntekt kundefordringer</t>
  </si>
  <si>
    <t>Sum Finansinntekter</t>
  </si>
  <si>
    <t>DRIFTSRESULTAT</t>
  </si>
  <si>
    <t>Annen Rentekostnad</t>
  </si>
  <si>
    <t>Rentekostnader leverandører</t>
  </si>
  <si>
    <t>Annen Finanskostnad</t>
  </si>
  <si>
    <t>Sum finanskostnader</t>
  </si>
  <si>
    <t>FINANSRESULTAT</t>
  </si>
  <si>
    <t>ORDINÆRT ÅRSRESULTAT</t>
  </si>
  <si>
    <t>Langrenn</t>
  </si>
  <si>
    <t>Budsjett</t>
  </si>
  <si>
    <t>Totalt</t>
  </si>
  <si>
    <t>Avd: 1</t>
  </si>
  <si>
    <t>Hovedlaget</t>
  </si>
  <si>
    <t>Avd: 3</t>
  </si>
  <si>
    <t>Avd: 5</t>
  </si>
  <si>
    <t>Fotball</t>
  </si>
  <si>
    <t>Avd: 6</t>
  </si>
  <si>
    <t>Håndball</t>
  </si>
  <si>
    <t>Avd: 7</t>
  </si>
  <si>
    <t>Lions</t>
  </si>
  <si>
    <t>Avd: 8</t>
  </si>
  <si>
    <t>Trim</t>
  </si>
  <si>
    <t>Avd: 9</t>
  </si>
  <si>
    <t>Idrettsskolen</t>
  </si>
  <si>
    <t xml:space="preserve"> </t>
  </si>
  <si>
    <t>Julecup Godtgjørelse</t>
  </si>
  <si>
    <t xml:space="preserve">Resultat </t>
  </si>
  <si>
    <t>Resultat</t>
  </si>
  <si>
    <t>Flatås Extra</t>
  </si>
  <si>
    <t>Rabatter / Søskenmoderasjon</t>
  </si>
  <si>
    <t>Lisenser</t>
  </si>
  <si>
    <t>Møtekostnader</t>
  </si>
  <si>
    <t>Trykksak</t>
  </si>
  <si>
    <t>Aviser Tidsskrifter bøker</t>
  </si>
  <si>
    <t>Lønn uten feriep</t>
  </si>
  <si>
    <t>Reklameavis - katalog mm</t>
  </si>
  <si>
    <t>Styremøter</t>
  </si>
  <si>
    <t xml:space="preserve"> 31.12.2017</t>
  </si>
  <si>
    <t>Dataprogram kjøp/lisens/vedlikeh.</t>
  </si>
  <si>
    <t xml:space="preserve">Budsjett </t>
  </si>
  <si>
    <t xml:space="preserve"> 31.12.2018</t>
  </si>
  <si>
    <t>31.12.20118</t>
  </si>
  <si>
    <t>inkl samarb.avtale Nixies</t>
  </si>
  <si>
    <t>Budsjett
2019</t>
  </si>
  <si>
    <t>sekretær + daglig leder</t>
  </si>
  <si>
    <t>Avd 1 - FIL</t>
  </si>
  <si>
    <t>Avd 3 -Langrenn</t>
  </si>
  <si>
    <t>Avd 4 - Friidrett</t>
  </si>
  <si>
    <t>Avd 5 -Fotball</t>
  </si>
  <si>
    <t>Avd 6 - Håndball</t>
  </si>
  <si>
    <t>Avd 7 - Lions</t>
  </si>
  <si>
    <t>Avd 8 - Trim</t>
  </si>
  <si>
    <t>Avd 9 - Idr.skole</t>
  </si>
  <si>
    <t>Avd 9 - Allidrett</t>
  </si>
  <si>
    <t>Avd 10 - Innebandy</t>
  </si>
  <si>
    <t>Avd 12 - Badminton</t>
  </si>
  <si>
    <t>Avd 2 - Kiosk</t>
  </si>
  <si>
    <t>Budsjett
2020</t>
  </si>
  <si>
    <t>st.olavs løpet</t>
  </si>
  <si>
    <t xml:space="preserve"> 31.12.2019</t>
  </si>
  <si>
    <t>Kiosksalg</t>
  </si>
  <si>
    <t>Varekjøp for videresalg Kiosk</t>
  </si>
  <si>
    <t xml:space="preserve">Avd 11 </t>
  </si>
  <si>
    <t>Volleyball</t>
  </si>
  <si>
    <t xml:space="preserve">Avd 10 </t>
  </si>
  <si>
    <t>Innebandy</t>
  </si>
  <si>
    <t>Avd: 12</t>
  </si>
  <si>
    <t>Badminton</t>
  </si>
  <si>
    <t>Avd: 2</t>
  </si>
  <si>
    <t>Kiosk</t>
  </si>
  <si>
    <t>Avd: 4</t>
  </si>
  <si>
    <t>Friidrett</t>
  </si>
  <si>
    <t>kiosksalg egen arkfane</t>
  </si>
  <si>
    <t>Driftskostnader - fakturert fra Flatåshallen</t>
  </si>
  <si>
    <t>faktureres fra FH</t>
  </si>
  <si>
    <t>reol/skuffrekke Klubbkontor</t>
  </si>
  <si>
    <t>40 års jubileum</t>
  </si>
  <si>
    <t xml:space="preserve">faktureres fra FH </t>
  </si>
  <si>
    <t>økning i fastprisen</t>
  </si>
  <si>
    <t>36spx800kr</t>
  </si>
  <si>
    <t>Ingen LT2020</t>
  </si>
  <si>
    <t xml:space="preserve">Drakter </t>
  </si>
  <si>
    <t>Avd 11 - Volleyball</t>
  </si>
  <si>
    <t>50a200</t>
  </si>
  <si>
    <t>Kommentarer</t>
  </si>
  <si>
    <t>10% økning av treningsavgifter. 10% nedgang i medlemstall fra 2019 til 2020</t>
  </si>
  <si>
    <t>Lavere volum bestilt - mange som ikke fikk hentet i runde 2. Priset opp 50kr/sekk</t>
  </si>
  <si>
    <t>Færre samlinger. Ikke Meråker eller Vanvikan</t>
  </si>
  <si>
    <t>OBOS midler. Skal benyttes til aktivitet</t>
  </si>
  <si>
    <t>Sjekk vedr. avtaler</t>
  </si>
  <si>
    <t>Overforbruk Q3 2019 pga. utfordringer bane. Egen avgift vintertrening?</t>
  </si>
  <si>
    <t>Fotballskap</t>
  </si>
  <si>
    <t>avsetning til kunstgressfond - egen bankkonto. (Kostnad bruk utebane)</t>
  </si>
  <si>
    <t>Andr ekostnader</t>
  </si>
  <si>
    <t>Sjekke budsjett 2019? Kjøregodtgjørelser lag. Vurdere reiser opp mot 2019</t>
  </si>
  <si>
    <t>Lagsstøtte + cupstøtte</t>
  </si>
  <si>
    <t>Trener/lagkontakter</t>
  </si>
  <si>
    <t>Mindreforbruk mål?</t>
  </si>
  <si>
    <t>Bilag Nor-Contact?</t>
  </si>
  <si>
    <t>Serie. Sjekk antall påmeldte lag</t>
  </si>
  <si>
    <t>Kick-off? Samlinger?</t>
  </si>
  <si>
    <t>Økning pga. dekning av kostnader dommere sonekvelder</t>
  </si>
  <si>
    <t>Gammel saldo 50t for 2019 (tapsført)</t>
  </si>
  <si>
    <t>avskrivning - konto 6020</t>
  </si>
  <si>
    <t>inkl konto 6790</t>
  </si>
  <si>
    <t>konto 7321 og 7322</t>
  </si>
  <si>
    <t>for 2019 er denne inkl treningsavgift</t>
  </si>
  <si>
    <t>inkl teller</t>
  </si>
  <si>
    <t>reklamekostnad 7320</t>
  </si>
  <si>
    <t>konto 6590</t>
  </si>
  <si>
    <t>inkl konto 7400</t>
  </si>
  <si>
    <t>konto 7754</t>
  </si>
  <si>
    <t>inkl konto7771</t>
  </si>
  <si>
    <t>konto 7400</t>
  </si>
  <si>
    <t xml:space="preserve">1430 medlemmer </t>
  </si>
  <si>
    <t>økning i 2020? Korona?:Nei?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</si>
</sst>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4" xfId="0" applyFont="1" applyBorder="1"/>
    <xf numFmtId="0" fontId="1" fillId="0" borderId="0" xfId="0" applyFont="1"/>
    <xf numFmtId="0" fontId="0" fillId="0" borderId="0" xfId="0" applyFont="1" applyFill="1" applyBorder="1"/>
    <xf numFmtId="0" fontId="0" fillId="0" borderId="0" xfId="0" applyFill="1" applyBorder="1"/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2" fillId="0" borderId="0" xfId="0" applyNumberFormat="1" applyFont="1"/>
    <xf numFmtId="1" fontId="0" fillId="0" borderId="0" xfId="0" applyNumberFormat="1"/>
    <xf numFmtId="1" fontId="0" fillId="0" borderId="3" xfId="0" applyNumberFormat="1" applyBorder="1"/>
    <xf numFmtId="1" fontId="0" fillId="0" borderId="5" xfId="0" applyNumberFormat="1" applyBorder="1"/>
    <xf numFmtId="0" fontId="0" fillId="2" borderId="0" xfId="0" applyFont="1" applyFill="1"/>
    <xf numFmtId="0" fontId="0" fillId="2" borderId="3" xfId="0" applyFont="1" applyFill="1" applyBorder="1"/>
    <xf numFmtId="0" fontId="0" fillId="3" borderId="0" xfId="0" applyFill="1"/>
    <xf numFmtId="0" fontId="0" fillId="3" borderId="3" xfId="0" applyFill="1" applyBorder="1"/>
    <xf numFmtId="0" fontId="0" fillId="4" borderId="0" xfId="0" applyFill="1"/>
    <xf numFmtId="0" fontId="0" fillId="4" borderId="3" xfId="0" applyFill="1" applyBorder="1"/>
    <xf numFmtId="0" fontId="0" fillId="5" borderId="0" xfId="0" applyFill="1"/>
    <xf numFmtId="0" fontId="0" fillId="5" borderId="3" xfId="0" applyFill="1" applyBorder="1"/>
    <xf numFmtId="0" fontId="0" fillId="6" borderId="0" xfId="0" applyFill="1"/>
    <xf numFmtId="0" fontId="0" fillId="6" borderId="3" xfId="0" applyFill="1" applyBorder="1"/>
    <xf numFmtId="0" fontId="2" fillId="7" borderId="0" xfId="0" applyFont="1" applyFill="1"/>
    <xf numFmtId="0" fontId="0" fillId="7" borderId="0" xfId="0" applyFill="1"/>
    <xf numFmtId="0" fontId="0" fillId="7" borderId="3" xfId="0" applyFill="1" applyBorder="1"/>
    <xf numFmtId="0" fontId="0" fillId="8" borderId="0" xfId="0" applyFill="1"/>
    <xf numFmtId="0" fontId="0" fillId="8" borderId="3" xfId="0" applyFill="1" applyBorder="1"/>
    <xf numFmtId="0" fontId="0" fillId="9" borderId="0" xfId="0" applyFill="1"/>
    <xf numFmtId="0" fontId="0" fillId="9" borderId="3" xfId="0" applyFill="1" applyBorder="1"/>
    <xf numFmtId="14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Fill="1" applyBorder="1"/>
    <xf numFmtId="0" fontId="7" fillId="0" borderId="0" xfId="0" applyFont="1"/>
    <xf numFmtId="3" fontId="0" fillId="0" borderId="5" xfId="0" applyNumberFormat="1" applyBorder="1"/>
    <xf numFmtId="3" fontId="0" fillId="0" borderId="0" xfId="0" applyNumberFormat="1"/>
    <xf numFmtId="0" fontId="2" fillId="0" borderId="0" xfId="0" applyFont="1" applyBorder="1"/>
    <xf numFmtId="0" fontId="0" fillId="0" borderId="6" xfId="0" applyBorder="1"/>
    <xf numFmtId="0" fontId="1" fillId="0" borderId="0" xfId="0" applyFont="1" applyBorder="1"/>
    <xf numFmtId="0" fontId="2" fillId="0" borderId="0" xfId="0" applyFont="1" applyFill="1"/>
    <xf numFmtId="0" fontId="0" fillId="0" borderId="3" xfId="0" applyFill="1" applyBorder="1"/>
    <xf numFmtId="0" fontId="0" fillId="0" borderId="5" xfId="0" applyFill="1" applyBorder="1"/>
    <xf numFmtId="0" fontId="0" fillId="0" borderId="0" xfId="0" applyFill="1"/>
    <xf numFmtId="0" fontId="0" fillId="10" borderId="0" xfId="0" applyFill="1"/>
    <xf numFmtId="0" fontId="2" fillId="0" borderId="0" xfId="0" applyFont="1" applyAlignment="1">
      <alignment horizontal="center" wrapText="1"/>
    </xf>
    <xf numFmtId="0" fontId="7" fillId="11" borderId="0" xfId="0" applyFont="1" applyFill="1"/>
    <xf numFmtId="0" fontId="7" fillId="11" borderId="3" xfId="0" applyFont="1" applyFill="1" applyBorder="1"/>
    <xf numFmtId="0" fontId="1" fillId="0" borderId="0" xfId="0" applyFont="1" applyFill="1"/>
    <xf numFmtId="0" fontId="1" fillId="7" borderId="0" xfId="0" applyFont="1" applyFill="1"/>
    <xf numFmtId="0" fontId="1" fillId="7" borderId="3" xfId="0" applyFont="1" applyFill="1" applyBorder="1"/>
    <xf numFmtId="0" fontId="0" fillId="7" borderId="3" xfId="0" applyFont="1" applyFill="1" applyBorder="1"/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12" borderId="3" xfId="0" applyFill="1" applyBorder="1"/>
    <xf numFmtId="0" fontId="0" fillId="12" borderId="0" xfId="0" applyFill="1"/>
    <xf numFmtId="0" fontId="2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11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2" fillId="8" borderId="3" xfId="0" applyFont="1" applyFill="1" applyBorder="1"/>
    <xf numFmtId="0" fontId="12" fillId="6" borderId="3" xfId="0" applyFont="1" applyFill="1" applyBorder="1"/>
    <xf numFmtId="0" fontId="12" fillId="9" borderId="3" xfId="0" applyFont="1" applyFill="1" applyBorder="1"/>
    <xf numFmtId="0" fontId="13" fillId="11" borderId="3" xfId="0" applyFont="1" applyFill="1" applyBorder="1"/>
    <xf numFmtId="0" fontId="12" fillId="2" borderId="3" xfId="0" applyFont="1" applyFill="1" applyBorder="1"/>
    <xf numFmtId="0" fontId="12" fillId="3" borderId="3" xfId="0" applyFont="1" applyFill="1" applyBorder="1"/>
    <xf numFmtId="0" fontId="12" fillId="4" borderId="3" xfId="0" applyFont="1" applyFill="1" applyBorder="1"/>
    <xf numFmtId="0" fontId="12" fillId="5" borderId="3" xfId="0" applyFont="1" applyFill="1" applyBorder="1"/>
    <xf numFmtId="0" fontId="12" fillId="7" borderId="3" xfId="0" applyFont="1" applyFill="1" applyBorder="1"/>
    <xf numFmtId="0" fontId="7" fillId="0" borderId="0" xfId="0" applyFont="1" applyFill="1"/>
    <xf numFmtId="0" fontId="0" fillId="0" borderId="0" xfId="0" applyFont="1" applyFill="1"/>
    <xf numFmtId="0" fontId="0" fillId="13" borderId="0" xfId="0" applyFill="1"/>
    <xf numFmtId="0" fontId="0" fillId="0" borderId="0" xfId="0"/>
    <xf numFmtId="0" fontId="0" fillId="0" borderId="3" xfId="0" applyBorder="1"/>
    <xf numFmtId="0" fontId="2" fillId="0" borderId="0" xfId="0" applyFont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5" xfId="0" applyBorder="1"/>
    <xf numFmtId="0" fontId="0" fillId="10" borderId="0" xfId="0" applyFill="1"/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5" xfId="0" applyBorder="1"/>
    <xf numFmtId="0" fontId="0" fillId="4" borderId="3" xfId="0" applyFill="1" applyBorder="1"/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3" xfId="0" applyBorder="1"/>
    <xf numFmtId="0" fontId="0" fillId="0" borderId="5" xfId="0" applyBorder="1"/>
    <xf numFmtId="3" fontId="0" fillId="0" borderId="5" xfId="0" applyNumberFormat="1" applyBorder="1"/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164" fontId="16" fillId="0" borderId="5" xfId="1" applyNumberFormat="1" applyFont="1" applyFill="1" applyBorder="1"/>
    <xf numFmtId="164" fontId="15" fillId="0" borderId="5" xfId="1" applyNumberFormat="1" applyFont="1" applyFill="1" applyBorder="1"/>
    <xf numFmtId="164" fontId="16" fillId="0" borderId="0" xfId="1" applyNumberFormat="1" applyFont="1" applyFill="1" applyBorder="1"/>
    <xf numFmtId="0" fontId="15" fillId="0" borderId="0" xfId="0" applyFont="1" applyFill="1"/>
    <xf numFmtId="0" fontId="1" fillId="0" borderId="5" xfId="0" applyFont="1" applyBorder="1"/>
    <xf numFmtId="0" fontId="15" fillId="0" borderId="0" xfId="0" applyFont="1"/>
    <xf numFmtId="0" fontId="0" fillId="0" borderId="3" xfId="0" applyBorder="1"/>
    <xf numFmtId="0" fontId="0" fillId="0" borderId="5" xfId="0" applyBorder="1"/>
    <xf numFmtId="3" fontId="0" fillId="0" borderId="5" xfId="0" applyNumberFormat="1" applyBorder="1"/>
    <xf numFmtId="0" fontId="1" fillId="8" borderId="3" xfId="0" applyFont="1" applyFill="1" applyBorder="1"/>
    <xf numFmtId="0" fontId="1" fillId="6" borderId="3" xfId="0" applyFont="1" applyFill="1" applyBorder="1"/>
    <xf numFmtId="0" fontId="17" fillId="11" borderId="3" xfId="0" applyFont="1" applyFill="1" applyBorder="1"/>
    <xf numFmtId="0" fontId="1" fillId="14" borderId="3" xfId="0" applyFont="1" applyFill="1" applyBorder="1"/>
    <xf numFmtId="0" fontId="1" fillId="15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12" borderId="3" xfId="0" applyFont="1" applyFill="1" applyBorder="1"/>
  </cellXfs>
  <cellStyles count="2">
    <cellStyle name="Komma 2" xfId="1" xr:uid="{CC61215B-163D-49B9-9C43-2BC1F633EFF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te Wiggen" id="{F69E7DFF-5F66-44AB-8982-E486F689D1FC}" userId="Bente Wiggen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7" dT="2020-01-16T20:30:26.96" personId="{F69E7DFF-5F66-44AB-8982-E486F689D1FC}" id="{21622E6B-3A29-48B2-AB28-3CBC264D6FF7}">
    <text>egen konto 3932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20-01-16T20:29:13.93" personId="{F69E7DFF-5F66-44AB-8982-E486F689D1FC}" id="{A01774B3-5FD4-49A1-A384-038EA9F14C91}">
    <text>se konto 3971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6"/>
  <sheetViews>
    <sheetView tabSelected="1" topLeftCell="A122" workbookViewId="0">
      <pane xSplit="2" topLeftCell="K1" activePane="topRight" state="frozen"/>
      <selection pane="topRight" sqref="A1:X1048576"/>
    </sheetView>
  </sheetViews>
  <sheetFormatPr baseColWidth="10" defaultRowHeight="14.4" x14ac:dyDescent="0.3"/>
  <cols>
    <col min="2" max="2" width="29.33203125" customWidth="1"/>
    <col min="3" max="4" width="11.5546875" style="36"/>
    <col min="5" max="5" width="11.5546875" style="31"/>
    <col min="6" max="7" width="11.5546875" style="38"/>
    <col min="8" max="9" width="11.5546875" style="56"/>
    <col min="10" max="11" width="11.5546875" style="23"/>
    <col min="12" max="13" width="11.5546875" style="25"/>
    <col min="14" max="15" width="11.5546875" style="27"/>
    <col min="16" max="17" width="11.5546875" style="29"/>
    <col min="18" max="19" width="11.5546875" style="31"/>
    <col min="20" max="20" width="11.5546875" style="36"/>
    <col min="21" max="21" width="11.5546875" style="75"/>
    <col min="22" max="22" width="11.5546875" style="25"/>
    <col min="23" max="24" width="11.5546875" style="34"/>
  </cols>
  <sheetData>
    <row r="1" spans="1:24" ht="15.6" x14ac:dyDescent="0.3">
      <c r="A1" s="1" t="s">
        <v>0</v>
      </c>
      <c r="C1" s="68">
        <v>2019</v>
      </c>
      <c r="D1" s="68">
        <v>2020</v>
      </c>
      <c r="E1" s="65">
        <v>2020</v>
      </c>
      <c r="F1" s="80">
        <v>2019</v>
      </c>
      <c r="G1" s="80">
        <v>2020</v>
      </c>
      <c r="H1" s="84">
        <v>2019</v>
      </c>
      <c r="I1" s="84">
        <v>2020</v>
      </c>
      <c r="J1" s="87">
        <v>2019</v>
      </c>
      <c r="K1" s="87">
        <v>2020</v>
      </c>
      <c r="L1" s="76">
        <v>2019</v>
      </c>
      <c r="M1" s="76">
        <v>2020</v>
      </c>
      <c r="N1" s="91">
        <v>2019</v>
      </c>
      <c r="O1" s="91">
        <v>2020</v>
      </c>
      <c r="P1" s="62">
        <v>2019</v>
      </c>
      <c r="Q1" s="62">
        <v>2020</v>
      </c>
      <c r="R1" s="65">
        <v>2019</v>
      </c>
      <c r="S1" s="65">
        <v>2020</v>
      </c>
      <c r="T1" s="68">
        <v>2020</v>
      </c>
      <c r="U1" s="71">
        <v>2020</v>
      </c>
      <c r="V1" s="76">
        <v>2020</v>
      </c>
      <c r="W1" s="33">
        <v>2019</v>
      </c>
      <c r="X1" s="33">
        <v>2020</v>
      </c>
    </row>
    <row r="2" spans="1:24" x14ac:dyDescent="0.3">
      <c r="A2" s="2" t="s">
        <v>1</v>
      </c>
      <c r="B2" s="2" t="s">
        <v>2</v>
      </c>
      <c r="C2" s="79" t="s">
        <v>146</v>
      </c>
      <c r="D2" s="79" t="s">
        <v>146</v>
      </c>
      <c r="E2" s="81" t="s">
        <v>157</v>
      </c>
      <c r="F2" s="82" t="s">
        <v>147</v>
      </c>
      <c r="G2" s="82" t="s">
        <v>147</v>
      </c>
      <c r="H2" s="85" t="s">
        <v>148</v>
      </c>
      <c r="I2" s="85" t="s">
        <v>148</v>
      </c>
      <c r="J2" s="88" t="s">
        <v>149</v>
      </c>
      <c r="K2" s="88" t="s">
        <v>149</v>
      </c>
      <c r="L2" s="90" t="s">
        <v>150</v>
      </c>
      <c r="M2" s="90" t="s">
        <v>150</v>
      </c>
      <c r="N2" s="92" t="s">
        <v>151</v>
      </c>
      <c r="O2" s="92" t="s">
        <v>151</v>
      </c>
      <c r="P2" s="63" t="s">
        <v>152</v>
      </c>
      <c r="Q2" s="63" t="s">
        <v>152</v>
      </c>
      <c r="R2" s="66" t="s">
        <v>153</v>
      </c>
      <c r="S2" s="66" t="s">
        <v>154</v>
      </c>
      <c r="T2" s="69" t="s">
        <v>155</v>
      </c>
      <c r="U2" s="72" t="s">
        <v>183</v>
      </c>
      <c r="V2" s="77" t="s">
        <v>156</v>
      </c>
      <c r="W2" s="59" t="s">
        <v>111</v>
      </c>
      <c r="X2" s="59" t="s">
        <v>111</v>
      </c>
    </row>
    <row r="3" spans="1:24" x14ac:dyDescent="0.3">
      <c r="C3" s="70" t="s">
        <v>110</v>
      </c>
      <c r="D3" s="70" t="s">
        <v>110</v>
      </c>
      <c r="E3" s="67" t="s">
        <v>110</v>
      </c>
      <c r="F3" s="83" t="s">
        <v>110</v>
      </c>
      <c r="G3" s="83" t="s">
        <v>110</v>
      </c>
      <c r="H3" s="86" t="s">
        <v>110</v>
      </c>
      <c r="I3" s="86" t="s">
        <v>110</v>
      </c>
      <c r="J3" s="89" t="s">
        <v>110</v>
      </c>
      <c r="K3" s="89" t="s">
        <v>110</v>
      </c>
      <c r="L3" s="78" t="s">
        <v>110</v>
      </c>
      <c r="M3" s="78" t="s">
        <v>110</v>
      </c>
      <c r="N3" s="93" t="s">
        <v>110</v>
      </c>
      <c r="O3" s="93" t="s">
        <v>110</v>
      </c>
      <c r="P3" s="64" t="s">
        <v>110</v>
      </c>
      <c r="Q3" s="64" t="s">
        <v>110</v>
      </c>
      <c r="R3" s="67" t="s">
        <v>110</v>
      </c>
      <c r="S3" s="67" t="s">
        <v>110</v>
      </c>
      <c r="T3" s="70" t="s">
        <v>110</v>
      </c>
      <c r="U3" s="73" t="s">
        <v>110</v>
      </c>
      <c r="V3" s="78" t="s">
        <v>110</v>
      </c>
      <c r="W3" s="34" t="s">
        <v>110</v>
      </c>
      <c r="X3" s="34" t="s">
        <v>110</v>
      </c>
    </row>
    <row r="4" spans="1:24" x14ac:dyDescent="0.3">
      <c r="A4" s="3">
        <v>3921</v>
      </c>
      <c r="B4" s="4" t="s">
        <v>3</v>
      </c>
      <c r="C4" s="37">
        <f>'Avd 1 - Hovedlaget'!G4:G123</f>
        <v>260000</v>
      </c>
      <c r="D4" s="37">
        <f>'Avd 1 - Hovedlaget'!I4</f>
        <v>290000</v>
      </c>
      <c r="E4" s="32">
        <f>SUM('Avd 2 - Kiosk'!D4)</f>
        <v>0</v>
      </c>
      <c r="F4" s="39">
        <f>'Avd 3 - Langrenn'!G4:G123</f>
        <v>0</v>
      </c>
      <c r="G4" s="39">
        <f>'Avd 3 - Langrenn'!I4</f>
        <v>0</v>
      </c>
      <c r="H4" s="57">
        <f>'Avd 4 - Friidrett'!C4</f>
        <v>0</v>
      </c>
      <c r="I4" s="57">
        <f>'Avd 4 - Friidrett'!E4</f>
        <v>0</v>
      </c>
      <c r="J4" s="24">
        <f>'Avd 5 - Fotball'!G4:G123</f>
        <v>0</v>
      </c>
      <c r="K4" s="24">
        <f>'Avd 5 - Fotball'!I4</f>
        <v>0</v>
      </c>
      <c r="L4" s="26">
        <f>'Avd 6 - Håndball'!G4:G123</f>
        <v>0</v>
      </c>
      <c r="M4" s="26">
        <f>'Avd 6 - Håndball'!I4</f>
        <v>0</v>
      </c>
      <c r="N4" s="28">
        <v>0</v>
      </c>
      <c r="O4" s="28">
        <f>'Avd 7 - Lions'!I4</f>
        <v>0</v>
      </c>
      <c r="P4" s="30"/>
      <c r="Q4" s="30">
        <f>'Avd 8 - Trim'!I4</f>
        <v>0</v>
      </c>
      <c r="R4" s="32"/>
      <c r="S4" s="32">
        <f>'Avd 9 - Idrettsskolen'!I4</f>
        <v>0</v>
      </c>
      <c r="T4" s="37">
        <f>'Avd 10 - Innebandy'!D4</f>
        <v>2500</v>
      </c>
      <c r="U4" s="74">
        <f>'Avd 11 - Volleyball'!D4</f>
        <v>0</v>
      </c>
      <c r="V4" s="26">
        <f>'Avd 12 - Badminton'!D4</f>
        <v>0</v>
      </c>
      <c r="W4" s="35">
        <f>SUM(C4+F4+H4+J4+L4+N4+P4+R4)</f>
        <v>260000</v>
      </c>
      <c r="X4" s="35">
        <f>D4+E4+G4+I4+K4+M4+O4+Q4+S4+T4+U4+V4</f>
        <v>292500</v>
      </c>
    </row>
    <row r="5" spans="1:24" x14ac:dyDescent="0.3">
      <c r="A5" s="6">
        <v>3922</v>
      </c>
      <c r="B5" s="7" t="s">
        <v>4</v>
      </c>
      <c r="C5" s="37">
        <f>'Avd 1 - Hovedlaget'!G5:G124</f>
        <v>0</v>
      </c>
      <c r="D5" s="37">
        <f>'Avd 1 - Hovedlaget'!I5</f>
        <v>0</v>
      </c>
      <c r="E5" s="32">
        <f>SUM('Avd 2 - Kiosk'!D5)</f>
        <v>0</v>
      </c>
      <c r="F5" s="39">
        <f>'Avd 3 - Langrenn'!G5:G124</f>
        <v>70000</v>
      </c>
      <c r="G5" s="39">
        <f>'Avd 3 - Langrenn'!I5</f>
        <v>65000</v>
      </c>
      <c r="H5" s="57">
        <f>'Avd 4 - Friidrett'!C5</f>
        <v>12000</v>
      </c>
      <c r="I5" s="57">
        <f>'Avd 4 - Friidrett'!E5</f>
        <v>7500</v>
      </c>
      <c r="J5" s="24">
        <f>'Avd 5 - Fotball'!G5:G124</f>
        <v>1390000</v>
      </c>
      <c r="K5" s="24">
        <f>'Avd 5 - Fotball'!I5</f>
        <v>1364000</v>
      </c>
      <c r="L5" s="26">
        <f>'Avd 6 - Håndball'!G5:G124</f>
        <v>280000</v>
      </c>
      <c r="M5" s="26">
        <f>'Avd 6 - Håndball'!I5</f>
        <v>270000</v>
      </c>
      <c r="N5" s="28">
        <f>'Avd 7 - Lions'!G5:G124</f>
        <v>28000</v>
      </c>
      <c r="O5" s="117">
        <f>'Avd 7 - Lions'!I5</f>
        <v>28800</v>
      </c>
      <c r="P5" s="30">
        <f>'Avd 8 - Trim'!G5:G124</f>
        <v>86600</v>
      </c>
      <c r="Q5" s="30">
        <f>'Avd 8 - Trim'!I5</f>
        <v>83300</v>
      </c>
      <c r="R5" s="32">
        <f>'Avd 9 - Idrettsskolen'!G5:G124</f>
        <v>20000</v>
      </c>
      <c r="S5" s="32">
        <f>'Avd 9 - Idrettsskolen'!I5</f>
        <v>10000</v>
      </c>
      <c r="T5" s="37">
        <f>'Avd 10 - Innebandy'!D5</f>
        <v>0</v>
      </c>
      <c r="U5" s="74">
        <f>'Avd 11 - Volleyball'!D5</f>
        <v>0</v>
      </c>
      <c r="V5" s="26">
        <f>'Avd 12 - Badminton'!D5</f>
        <v>12500</v>
      </c>
      <c r="W5" s="35">
        <f>SUM(C5+F5+H5+J5+L5+N5+P5+R5)</f>
        <v>1886600</v>
      </c>
      <c r="X5" s="35">
        <f>D5+E5+G5+I5+K5+M5+O5+Q5+S5+T5+U5+V5</f>
        <v>1841100</v>
      </c>
    </row>
    <row r="6" spans="1:24" x14ac:dyDescent="0.3">
      <c r="A6" s="6">
        <v>3923</v>
      </c>
      <c r="B6" s="9" t="s">
        <v>5</v>
      </c>
      <c r="C6" s="37">
        <f>'Avd 1 - Hovedlaget'!G6:G125</f>
        <v>0</v>
      </c>
      <c r="D6" s="37">
        <f>'Avd 1 - Hovedlaget'!I6</f>
        <v>0</v>
      </c>
      <c r="E6" s="32">
        <f>SUM('Avd 2 - Kiosk'!D6)</f>
        <v>0</v>
      </c>
      <c r="F6" s="39">
        <f>'Avd 3 - Langrenn'!G6:G125</f>
        <v>0</v>
      </c>
      <c r="G6" s="39">
        <f>'Avd 3 - Langrenn'!I6</f>
        <v>0</v>
      </c>
      <c r="H6" s="57">
        <f>'Avd 4 - Friidrett'!C6</f>
        <v>0</v>
      </c>
      <c r="I6" s="57">
        <f>'Avd 4 - Friidrett'!E6</f>
        <v>0</v>
      </c>
      <c r="J6" s="24">
        <f>'Avd 5 - Fotball'!G6:G125</f>
        <v>0</v>
      </c>
      <c r="K6" s="24">
        <f>'Avd 5 - Fotball'!I6</f>
        <v>0</v>
      </c>
      <c r="L6" s="26">
        <f>'Avd 6 - Håndball'!G6:G125</f>
        <v>0</v>
      </c>
      <c r="M6" s="26">
        <f>'Avd 6 - Håndball'!I6</f>
        <v>0</v>
      </c>
      <c r="N6" s="28">
        <f>'Avd 7 - Lions'!G6:G125</f>
        <v>0</v>
      </c>
      <c r="O6" s="117">
        <f>'Avd 7 - Lions'!I6</f>
        <v>0</v>
      </c>
      <c r="P6" s="30">
        <f>'Avd 8 - Trim'!G6:G125</f>
        <v>0</v>
      </c>
      <c r="Q6" s="30">
        <f>'Avd 8 - Trim'!I6</f>
        <v>0</v>
      </c>
      <c r="R6" s="32">
        <f>'Avd 9 - Idrettsskolen'!G6:G125</f>
        <v>0</v>
      </c>
      <c r="S6" s="32">
        <f>'Avd 9 - Idrettsskolen'!I6</f>
        <v>0</v>
      </c>
      <c r="T6" s="37">
        <f>'Avd 10 - Innebandy'!D6</f>
        <v>0</v>
      </c>
      <c r="U6" s="74">
        <f>'Avd 11 - Volleyball'!D6</f>
        <v>0</v>
      </c>
      <c r="V6" s="26">
        <f>'Avd 12 - Badminton'!D6</f>
        <v>0</v>
      </c>
      <c r="W6" s="35">
        <f>SUM(C6+F6+H6+J6+L6+N6+P6+R6)</f>
        <v>0</v>
      </c>
      <c r="X6" s="35">
        <f>D6+E6+G6+I6+K6+M6+O6+Q6+S6+T6+U6+V6</f>
        <v>0</v>
      </c>
    </row>
    <row r="7" spans="1:24" x14ac:dyDescent="0.3">
      <c r="A7" s="6">
        <v>3924</v>
      </c>
      <c r="B7" s="10" t="s">
        <v>6</v>
      </c>
      <c r="C7" s="37">
        <f>'Avd 1 - Hovedlaget'!G7:G126</f>
        <v>0</v>
      </c>
      <c r="D7" s="37">
        <f>'Avd 1 - Hovedlaget'!I7</f>
        <v>0</v>
      </c>
      <c r="E7" s="32">
        <f>SUM('Avd 2 - Kiosk'!D7)</f>
        <v>0</v>
      </c>
      <c r="F7" s="39">
        <f>'Avd 3 - Langrenn'!G7:G126</f>
        <v>120000</v>
      </c>
      <c r="G7" s="39">
        <f>'Avd 3 - Langrenn'!I7</f>
        <v>125000</v>
      </c>
      <c r="H7" s="57">
        <f>'Avd 4 - Friidrett'!C7</f>
        <v>0</v>
      </c>
      <c r="I7" s="57">
        <f>'Avd 4 - Friidrett'!E7</f>
        <v>0</v>
      </c>
      <c r="J7" s="24">
        <f>'Avd 5 - Fotball'!G7:G126</f>
        <v>0</v>
      </c>
      <c r="K7" s="24">
        <f>'Avd 5 - Fotball'!I7</f>
        <v>0</v>
      </c>
      <c r="L7" s="26">
        <f>'Avd 6 - Håndball'!G7:G126</f>
        <v>0</v>
      </c>
      <c r="M7" s="26">
        <f>'Avd 6 - Håndball'!I7</f>
        <v>0</v>
      </c>
      <c r="N7" s="28">
        <f>'Avd 7 - Lions'!G7:G126</f>
        <v>0</v>
      </c>
      <c r="O7" s="117">
        <f>'Avd 7 - Lions'!I7</f>
        <v>0</v>
      </c>
      <c r="P7" s="30">
        <f>'Avd 8 - Trim'!G7:G126</f>
        <v>0</v>
      </c>
      <c r="Q7" s="30">
        <f>'Avd 8 - Trim'!I7</f>
        <v>0</v>
      </c>
      <c r="R7" s="32">
        <f>'Avd 9 - Idrettsskolen'!G7:G126</f>
        <v>0</v>
      </c>
      <c r="S7" s="32">
        <f>'Avd 9 - Idrettsskolen'!I7</f>
        <v>0</v>
      </c>
      <c r="T7" s="37">
        <f>'Avd 10 - Innebandy'!D7</f>
        <v>0</v>
      </c>
      <c r="U7" s="74">
        <f>'Avd 11 - Volleyball'!D7</f>
        <v>0</v>
      </c>
      <c r="V7" s="26">
        <f>'Avd 12 - Badminton'!D7</f>
        <v>0</v>
      </c>
      <c r="W7" s="35">
        <f>SUM(C7+F7+H7+J7+L7+N7+P7+R7)</f>
        <v>120000</v>
      </c>
      <c r="X7" s="35">
        <f>D7+E7+G7+I7+K7+M7+O7+Q7+S7+T7+U7+V7</f>
        <v>125000</v>
      </c>
    </row>
    <row r="8" spans="1:24" x14ac:dyDescent="0.3">
      <c r="A8" s="6">
        <v>3925</v>
      </c>
      <c r="B8" s="10" t="s">
        <v>7</v>
      </c>
      <c r="C8" s="37">
        <f>'Avd 1 - Hovedlaget'!G8:G127</f>
        <v>0</v>
      </c>
      <c r="D8" s="37">
        <f>'Avd 1 - Hovedlaget'!I8</f>
        <v>0</v>
      </c>
      <c r="E8" s="32">
        <f>SUM('Avd 2 - Kiosk'!D8)</f>
        <v>0</v>
      </c>
      <c r="F8" s="39">
        <f>'Avd 3 - Langrenn'!G8:G127</f>
        <v>0</v>
      </c>
      <c r="G8" s="39">
        <f>'Avd 3 - Langrenn'!I8</f>
        <v>5000</v>
      </c>
      <c r="H8" s="57">
        <f>'Avd 4 - Friidrett'!C8</f>
        <v>0</v>
      </c>
      <c r="I8" s="57">
        <f>'Avd 4 - Friidrett'!E8</f>
        <v>0</v>
      </c>
      <c r="J8" s="24">
        <f>'Avd 5 - Fotball'!G8:G127</f>
        <v>100000</v>
      </c>
      <c r="K8" s="24">
        <f>'Avd 5 - Fotball'!I8</f>
        <v>0</v>
      </c>
      <c r="L8" s="26">
        <f>'Avd 6 - Håndball'!G8:G127</f>
        <v>0</v>
      </c>
      <c r="M8" s="26">
        <f>'Avd 6 - Håndball'!I8</f>
        <v>0</v>
      </c>
      <c r="N8" s="28">
        <f>'Avd 7 - Lions'!G8:G127</f>
        <v>0</v>
      </c>
      <c r="O8" s="117">
        <f>'Avd 7 - Lions'!I8</f>
        <v>0</v>
      </c>
      <c r="P8" s="30">
        <f>'Avd 8 - Trim'!G8:G127</f>
        <v>0</v>
      </c>
      <c r="Q8" s="30">
        <f>'Avd 8 - Trim'!I8</f>
        <v>0</v>
      </c>
      <c r="R8" s="32">
        <f>'Avd 9 - Idrettsskolen'!G8:G127</f>
        <v>0</v>
      </c>
      <c r="S8" s="32">
        <f>'Avd 9 - Idrettsskolen'!I8</f>
        <v>0</v>
      </c>
      <c r="T8" s="37">
        <f>'Avd 10 - Innebandy'!D8</f>
        <v>0</v>
      </c>
      <c r="U8" s="74">
        <f>'Avd 11 - Volleyball'!D8</f>
        <v>0</v>
      </c>
      <c r="V8" s="26">
        <f>'Avd 12 - Badminton'!D8</f>
        <v>0</v>
      </c>
      <c r="W8" s="35">
        <f>SUM(C8+F8+H8+J8+L8+N8+P8+R8)</f>
        <v>100000</v>
      </c>
      <c r="X8" s="35">
        <f>D8+E8+G8+I8+K8+M8+O8+Q8+S8+T8+U8+V8</f>
        <v>5000</v>
      </c>
    </row>
    <row r="9" spans="1:24" x14ac:dyDescent="0.3">
      <c r="A9" s="6">
        <v>3926</v>
      </c>
      <c r="B9" s="10" t="s">
        <v>8</v>
      </c>
      <c r="C9" s="37">
        <f>'Avd 1 - Hovedlaget'!G9:G128</f>
        <v>0</v>
      </c>
      <c r="D9" s="37">
        <f>'Avd 1 - Hovedlaget'!I9</f>
        <v>0</v>
      </c>
      <c r="E9" s="32">
        <f>SUM('Avd 2 - Kiosk'!D9)</f>
        <v>0</v>
      </c>
      <c r="F9" s="39">
        <f>'Avd 3 - Langrenn'!G9:G128</f>
        <v>50000</v>
      </c>
      <c r="G9" s="39">
        <f>'Avd 3 - Langrenn'!I9</f>
        <v>45000</v>
      </c>
      <c r="H9" s="57">
        <f>'Avd 4 - Friidrett'!C9</f>
        <v>0</v>
      </c>
      <c r="I9" s="57">
        <f>'Avd 4 - Friidrett'!E9</f>
        <v>0</v>
      </c>
      <c r="J9" s="24">
        <f>'Avd 5 - Fotball'!G9:G128</f>
        <v>0</v>
      </c>
      <c r="K9" s="24">
        <f>'Avd 5 - Fotball'!I9</f>
        <v>0</v>
      </c>
      <c r="L9" s="26">
        <f>'Avd 6 - Håndball'!G9:G128</f>
        <v>0</v>
      </c>
      <c r="M9" s="26">
        <f>'Avd 6 - Håndball'!I9</f>
        <v>0</v>
      </c>
      <c r="N9" s="28">
        <f>'Avd 7 - Lions'!G9:G128</f>
        <v>0</v>
      </c>
      <c r="O9" s="117">
        <f>'Avd 7 - Lions'!I9</f>
        <v>0</v>
      </c>
      <c r="P9" s="30">
        <f>'Avd 8 - Trim'!G9:G128</f>
        <v>0</v>
      </c>
      <c r="Q9" s="30">
        <f>'Avd 8 - Trim'!I9</f>
        <v>0</v>
      </c>
      <c r="R9" s="32">
        <f>'Avd 9 - Idrettsskolen'!G9:G128</f>
        <v>0</v>
      </c>
      <c r="S9" s="32">
        <f>'Avd 9 - Idrettsskolen'!I9</f>
        <v>0</v>
      </c>
      <c r="T9" s="37">
        <f>'Avd 10 - Innebandy'!D9</f>
        <v>0</v>
      </c>
      <c r="U9" s="74">
        <f>'Avd 11 - Volleyball'!D9</f>
        <v>0</v>
      </c>
      <c r="V9" s="26">
        <f>'Avd 12 - Badminton'!D9</f>
        <v>0</v>
      </c>
      <c r="W9" s="35">
        <f>SUM(C9+F9+H9+J9+L9+N9+P9+R9)</f>
        <v>50000</v>
      </c>
      <c r="X9" s="35">
        <f>D9+E9+G9+I9+K9+M9+O9+Q9+S9+T9+U9+V9</f>
        <v>45000</v>
      </c>
    </row>
    <row r="10" spans="1:24" x14ac:dyDescent="0.3">
      <c r="A10" s="6">
        <v>3927</v>
      </c>
      <c r="B10" s="10" t="s">
        <v>129</v>
      </c>
      <c r="C10" s="37">
        <f>'Avd 1 - Hovedlaget'!G10:G129</f>
        <v>0</v>
      </c>
      <c r="D10" s="37">
        <f>'Avd 1 - Hovedlaget'!I10</f>
        <v>0</v>
      </c>
      <c r="E10" s="32">
        <f>SUM('Avd 2 - Kiosk'!D10)</f>
        <v>0</v>
      </c>
      <c r="F10" s="39">
        <f>'Avd 3 - Langrenn'!G10:G129</f>
        <v>0</v>
      </c>
      <c r="G10" s="39">
        <f>'Avd 3 - Langrenn'!I10</f>
        <v>0</v>
      </c>
      <c r="H10" s="57">
        <f>'Avd 4 - Friidrett'!C10</f>
        <v>0</v>
      </c>
      <c r="I10" s="57">
        <f>'Avd 4 - Friidrett'!E10</f>
        <v>0</v>
      </c>
      <c r="J10" s="24">
        <f>'Avd 5 - Fotball'!G10:G129</f>
        <v>6000</v>
      </c>
      <c r="K10" s="24">
        <f>'Avd 5 - Fotball'!I10</f>
        <v>6000</v>
      </c>
      <c r="L10" s="26">
        <f>'Avd 6 - Håndball'!G10:G129</f>
        <v>0</v>
      </c>
      <c r="M10" s="26">
        <f>'Avd 6 - Håndball'!I10</f>
        <v>0</v>
      </c>
      <c r="N10" s="28">
        <f>'Avd 7 - Lions'!G10:G129</f>
        <v>0</v>
      </c>
      <c r="O10" s="117">
        <f>'Avd 7 - Lions'!I10</f>
        <v>0</v>
      </c>
      <c r="P10" s="30">
        <f>'Avd 8 - Trim'!G10:G129</f>
        <v>0</v>
      </c>
      <c r="Q10" s="30">
        <f>'Avd 8 - Trim'!I10</f>
        <v>0</v>
      </c>
      <c r="R10" s="32">
        <f>'Avd 9 - Idrettsskolen'!G10:G129</f>
        <v>0</v>
      </c>
      <c r="S10" s="32">
        <f>'Avd 9 - Idrettsskolen'!I10</f>
        <v>0</v>
      </c>
      <c r="T10" s="37">
        <f>'Avd 10 - Innebandy'!D10</f>
        <v>0</v>
      </c>
      <c r="U10" s="74">
        <f>'Avd 11 - Volleyball'!D10</f>
        <v>0</v>
      </c>
      <c r="V10" s="26">
        <f>'Avd 12 - Badminton'!D10</f>
        <v>0</v>
      </c>
      <c r="W10" s="35">
        <f>SUM(C10+F10+H10+J10+L10+N10+P10+R10)</f>
        <v>6000</v>
      </c>
      <c r="X10" s="35">
        <f>D10+E10+G10+I10+K10+M10+O10+Q10+S10+T10+U10+V10</f>
        <v>6000</v>
      </c>
    </row>
    <row r="11" spans="1:24" x14ac:dyDescent="0.3">
      <c r="A11" s="6">
        <v>3928</v>
      </c>
      <c r="B11" s="10" t="s">
        <v>130</v>
      </c>
      <c r="C11" s="37">
        <f>'Avd 1 - Hovedlaget'!G11:G130</f>
        <v>0</v>
      </c>
      <c r="D11" s="37">
        <f>'Avd 1 - Hovedlaget'!I11</f>
        <v>0</v>
      </c>
      <c r="E11" s="32">
        <f>SUM('Avd 2 - Kiosk'!D11)</f>
        <v>0</v>
      </c>
      <c r="F11" s="39">
        <f>'Avd 3 - Langrenn'!G11:G130</f>
        <v>0</v>
      </c>
      <c r="G11" s="39">
        <f>'Avd 3 - Langrenn'!I11</f>
        <v>0</v>
      </c>
      <c r="H11" s="57">
        <f>'Avd 4 - Friidrett'!C11</f>
        <v>0</v>
      </c>
      <c r="I11" s="57">
        <f>'Avd 4 - Friidrett'!E11</f>
        <v>0</v>
      </c>
      <c r="J11" s="24">
        <f>'Avd 5 - Fotball'!G11:G130</f>
        <v>-80000</v>
      </c>
      <c r="K11" s="24">
        <f>'Avd 5 - Fotball'!I11</f>
        <v>-50000</v>
      </c>
      <c r="L11" s="26">
        <f>'Avd 6 - Håndball'!G11:G130</f>
        <v>-6000</v>
      </c>
      <c r="M11" s="26">
        <f>'Avd 6 - Håndball'!I11</f>
        <v>-6000</v>
      </c>
      <c r="N11" s="28">
        <f>'Avd 7 - Lions'!G11:G130</f>
        <v>0</v>
      </c>
      <c r="O11" s="117">
        <f>'Avd 7 - Lions'!I11</f>
        <v>0</v>
      </c>
      <c r="P11" s="30">
        <f>'Avd 8 - Trim'!G11:G130</f>
        <v>0</v>
      </c>
      <c r="Q11" s="30">
        <f>'Avd 8 - Trim'!I11</f>
        <v>0</v>
      </c>
      <c r="R11" s="32">
        <f>'Avd 9 - Idrettsskolen'!G11:G130</f>
        <v>0</v>
      </c>
      <c r="S11" s="32">
        <f>'Avd 9 - Idrettsskolen'!I11</f>
        <v>0</v>
      </c>
      <c r="T11" s="37">
        <f>'Avd 10 - Innebandy'!D11</f>
        <v>0</v>
      </c>
      <c r="U11" s="74">
        <f>'Avd 11 - Volleyball'!D11</f>
        <v>0</v>
      </c>
      <c r="V11" s="26">
        <f>'Avd 12 - Badminton'!D11</f>
        <v>0</v>
      </c>
      <c r="W11" s="35">
        <f>SUM(C11+F11+H11+J11+L11+N11+P11+R11)</f>
        <v>-86000</v>
      </c>
      <c r="X11" s="35">
        <f>D11+E11+G11+I11+K11+M11+O11+Q11+S11+T11+U11+V11</f>
        <v>-56000</v>
      </c>
    </row>
    <row r="12" spans="1:24" x14ac:dyDescent="0.3">
      <c r="A12" s="6">
        <v>3232</v>
      </c>
      <c r="B12" s="10" t="s">
        <v>161</v>
      </c>
      <c r="C12" s="37"/>
      <c r="D12" s="37"/>
      <c r="E12" s="32">
        <f>SUM('Avd 2 - Kiosk'!D12)</f>
        <v>400000</v>
      </c>
      <c r="F12" s="39"/>
      <c r="G12" s="39"/>
      <c r="H12" s="57"/>
      <c r="I12" s="57"/>
      <c r="J12" s="24"/>
      <c r="K12" s="24"/>
      <c r="L12" s="26"/>
      <c r="M12" s="26"/>
      <c r="N12" s="28"/>
      <c r="O12" s="117">
        <f>'Avd 7 - Lions'!I12</f>
        <v>0</v>
      </c>
      <c r="P12" s="30"/>
      <c r="Q12" s="30"/>
      <c r="R12" s="32"/>
      <c r="S12" s="32"/>
      <c r="T12" s="37"/>
      <c r="U12" s="74"/>
      <c r="V12" s="26"/>
      <c r="W12" s="35"/>
      <c r="X12" s="35">
        <f>D12+E12+G12+I12+K12+M12+O12+Q12+S12+T12+U12+V12</f>
        <v>400000</v>
      </c>
    </row>
    <row r="13" spans="1:24" x14ac:dyDescent="0.3">
      <c r="A13" s="6">
        <v>3950</v>
      </c>
      <c r="B13" s="9" t="s">
        <v>9</v>
      </c>
      <c r="C13" s="37">
        <f>'Avd 1 - Hovedlaget'!G13:G129</f>
        <v>0</v>
      </c>
      <c r="D13" s="37">
        <f>'Avd 1 - Hovedlaget'!I13</f>
        <v>0</v>
      </c>
      <c r="E13" s="32">
        <f>SUM('Avd 2 - Kiosk'!D13)</f>
        <v>0</v>
      </c>
      <c r="F13" s="39">
        <f>'Avd 3 - Langrenn'!G13:G129</f>
        <v>0</v>
      </c>
      <c r="G13" s="39">
        <f>'Avd 3 - Langrenn'!I13</f>
        <v>0</v>
      </c>
      <c r="H13" s="57">
        <f>'Avd 4 - Friidrett'!C13</f>
        <v>0</v>
      </c>
      <c r="I13" s="57">
        <f>'Avd 4 - Friidrett'!E13</f>
        <v>0</v>
      </c>
      <c r="J13" s="24">
        <f>'Avd 5 - Fotball'!G13:G129</f>
        <v>0</v>
      </c>
      <c r="K13" s="24">
        <f>'Avd 5 - Fotball'!I13</f>
        <v>0</v>
      </c>
      <c r="L13" s="26">
        <f>'Avd 6 - Håndball'!G13:G129</f>
        <v>0</v>
      </c>
      <c r="M13" s="26">
        <f>'Avd 6 - Håndball'!I13</f>
        <v>0</v>
      </c>
      <c r="N13" s="28">
        <f>'Avd 7 - Lions'!G13:G129</f>
        <v>0</v>
      </c>
      <c r="O13" s="117">
        <f>'Avd 7 - Lions'!I13</f>
        <v>0</v>
      </c>
      <c r="P13" s="30">
        <f>'Avd 8 - Trim'!G13:G129</f>
        <v>0</v>
      </c>
      <c r="Q13" s="30">
        <f>'Avd 8 - Trim'!I13</f>
        <v>0</v>
      </c>
      <c r="R13" s="32">
        <f>'Avd 9 - Idrettsskolen'!G13:G129</f>
        <v>0</v>
      </c>
      <c r="S13" s="32">
        <f>'Avd 9 - Idrettsskolen'!I13</f>
        <v>0</v>
      </c>
      <c r="T13" s="37">
        <f>'Avd 10 - Innebandy'!D13</f>
        <v>0</v>
      </c>
      <c r="U13" s="74">
        <f>'Avd 11 - Volleyball'!D13</f>
        <v>0</v>
      </c>
      <c r="V13" s="26">
        <f>'Avd 12 - Badminton'!D13</f>
        <v>0</v>
      </c>
      <c r="W13" s="35">
        <f>SUM(C13+F13+H13+J13+L13+N13+P13+R13)</f>
        <v>0</v>
      </c>
      <c r="X13" s="35">
        <f>D13+E13+G13+I13+K13+M13+O13+Q13+S13+T13+U13+V13</f>
        <v>0</v>
      </c>
    </row>
    <row r="14" spans="1:24" x14ac:dyDescent="0.3">
      <c r="A14" s="11">
        <v>3957</v>
      </c>
      <c r="B14" s="9" t="s">
        <v>10</v>
      </c>
      <c r="C14" s="37">
        <f>'Avd 1 - Hovedlaget'!G14:G130</f>
        <v>0</v>
      </c>
      <c r="D14" s="37">
        <f>'Avd 1 - Hovedlaget'!I14</f>
        <v>0</v>
      </c>
      <c r="E14" s="32">
        <f>SUM('Avd 2 - Kiosk'!D14)</f>
        <v>0</v>
      </c>
      <c r="F14" s="39">
        <f>'Avd 3 - Langrenn'!G14:G130</f>
        <v>0</v>
      </c>
      <c r="G14" s="39">
        <f>'Avd 3 - Langrenn'!I14</f>
        <v>0</v>
      </c>
      <c r="H14" s="57">
        <f>'Avd 4 - Friidrett'!C14</f>
        <v>0</v>
      </c>
      <c r="I14" s="57">
        <f>'Avd 4 - Friidrett'!E14</f>
        <v>0</v>
      </c>
      <c r="J14" s="24">
        <f>'Avd 5 - Fotball'!G14:G130</f>
        <v>0</v>
      </c>
      <c r="K14" s="24">
        <f>'Avd 5 - Fotball'!I14</f>
        <v>0</v>
      </c>
      <c r="L14" s="26">
        <f>'Avd 6 - Håndball'!G14:G130</f>
        <v>0</v>
      </c>
      <c r="M14" s="26">
        <f>'Avd 6 - Håndball'!I14</f>
        <v>0</v>
      </c>
      <c r="N14" s="28">
        <f>'Avd 7 - Lions'!G14:G130</f>
        <v>0</v>
      </c>
      <c r="O14" s="117">
        <f>'Avd 7 - Lions'!I14</f>
        <v>0</v>
      </c>
      <c r="P14" s="30">
        <f>'Avd 8 - Trim'!G14:G130</f>
        <v>0</v>
      </c>
      <c r="Q14" s="30">
        <f>'Avd 8 - Trim'!I14</f>
        <v>0</v>
      </c>
      <c r="R14" s="32">
        <f>'Avd 9 - Idrettsskolen'!G14:G130</f>
        <v>0</v>
      </c>
      <c r="S14" s="32">
        <f>'Avd 9 - Idrettsskolen'!I14</f>
        <v>0</v>
      </c>
      <c r="T14" s="37">
        <f>'Avd 10 - Innebandy'!D14</f>
        <v>0</v>
      </c>
      <c r="U14" s="74">
        <f>'Avd 11 - Volleyball'!D14</f>
        <v>0</v>
      </c>
      <c r="V14" s="26">
        <f>'Avd 12 - Badminton'!D14</f>
        <v>0</v>
      </c>
      <c r="W14" s="35">
        <f>SUM(C14+F14+H14+J14+L14+N14+P14+R14)</f>
        <v>0</v>
      </c>
      <c r="X14" s="35">
        <f>D14+E14+G14+I14+K14+M14+O14+Q14+S14+T14+U14+V14</f>
        <v>0</v>
      </c>
    </row>
    <row r="15" spans="1:24" x14ac:dyDescent="0.3">
      <c r="A15" s="11">
        <v>3958</v>
      </c>
      <c r="B15" s="9" t="s">
        <v>11</v>
      </c>
      <c r="C15" s="37">
        <f>'Avd 1 - Hovedlaget'!G15:G131</f>
        <v>0</v>
      </c>
      <c r="D15" s="37">
        <f>'Avd 1 - Hovedlaget'!I15</f>
        <v>0</v>
      </c>
      <c r="E15" s="32">
        <f>SUM('Avd 2 - Kiosk'!D15)</f>
        <v>0</v>
      </c>
      <c r="F15" s="39">
        <f>'Avd 3 - Langrenn'!G15:G131</f>
        <v>0</v>
      </c>
      <c r="G15" s="39">
        <f>'Avd 3 - Langrenn'!I15</f>
        <v>0</v>
      </c>
      <c r="H15" s="57">
        <f>'Avd 4 - Friidrett'!C15</f>
        <v>0</v>
      </c>
      <c r="I15" s="57">
        <f>'Avd 4 - Friidrett'!E15</f>
        <v>0</v>
      </c>
      <c r="J15" s="24">
        <f>'Avd 5 - Fotball'!G15:G131</f>
        <v>30000</v>
      </c>
      <c r="K15" s="24">
        <f>'Avd 5 - Fotball'!I15</f>
        <v>30000</v>
      </c>
      <c r="L15" s="26">
        <f>'Avd 6 - Håndball'!G15:G131</f>
        <v>0</v>
      </c>
      <c r="M15" s="26">
        <f>'Avd 6 - Håndball'!I15</f>
        <v>0</v>
      </c>
      <c r="N15" s="28">
        <f>'Avd 7 - Lions'!G15:G131</f>
        <v>0</v>
      </c>
      <c r="O15" s="117">
        <f>'Avd 7 - Lions'!I15</f>
        <v>0</v>
      </c>
      <c r="P15" s="30">
        <f>'Avd 8 - Trim'!G15:G131</f>
        <v>0</v>
      </c>
      <c r="Q15" s="30">
        <f>'Avd 8 - Trim'!I15</f>
        <v>0</v>
      </c>
      <c r="R15" s="32">
        <f>'Avd 9 - Idrettsskolen'!G15:G131</f>
        <v>0</v>
      </c>
      <c r="S15" s="32">
        <f>'Avd 9 - Idrettsskolen'!I15</f>
        <v>0</v>
      </c>
      <c r="T15" s="37">
        <f>'Avd 10 - Innebandy'!D15</f>
        <v>0</v>
      </c>
      <c r="U15" s="74">
        <f>'Avd 11 - Volleyball'!D15</f>
        <v>0</v>
      </c>
      <c r="V15" s="26">
        <f>'Avd 12 - Badminton'!D15</f>
        <v>0</v>
      </c>
      <c r="W15" s="35">
        <f>SUM(C15+F15+H15+J15+L15+N15+P15+R15)</f>
        <v>30000</v>
      </c>
      <c r="X15" s="35">
        <f>D15+E15+G15+I15+K15+M15+O15+Q15+S15+T15+U15+V15</f>
        <v>30000</v>
      </c>
    </row>
    <row r="16" spans="1:24" x14ac:dyDescent="0.3">
      <c r="A16" s="6">
        <v>3960</v>
      </c>
      <c r="B16" s="7" t="s">
        <v>12</v>
      </c>
      <c r="C16" s="37">
        <f>'Avd 1 - Hovedlaget'!G16:G132</f>
        <v>0</v>
      </c>
      <c r="D16" s="37">
        <f>'Avd 1 - Hovedlaget'!I16</f>
        <v>0</v>
      </c>
      <c r="E16" s="32">
        <f>SUM('Avd 2 - Kiosk'!D16)</f>
        <v>0</v>
      </c>
      <c r="F16" s="39">
        <f>'Avd 3 - Langrenn'!G16:G132</f>
        <v>0</v>
      </c>
      <c r="G16" s="39">
        <f>'Avd 3 - Langrenn'!I16</f>
        <v>0</v>
      </c>
      <c r="H16" s="57">
        <f>'Avd 4 - Friidrett'!C16</f>
        <v>0</v>
      </c>
      <c r="I16" s="57">
        <f>'Avd 4 - Friidrett'!E16</f>
        <v>0</v>
      </c>
      <c r="J16" s="24">
        <f>'Avd 5 - Fotball'!G16:G132</f>
        <v>0</v>
      </c>
      <c r="K16" s="24">
        <f>'Avd 5 - Fotball'!I16</f>
        <v>0</v>
      </c>
      <c r="L16" s="26">
        <f>'Avd 6 - Håndball'!G16:G132</f>
        <v>85000</v>
      </c>
      <c r="M16" s="26">
        <f>'Avd 6 - Håndball'!I16</f>
        <v>85000</v>
      </c>
      <c r="N16" s="28">
        <f>'Avd 7 - Lions'!G16:G132</f>
        <v>0</v>
      </c>
      <c r="O16" s="117">
        <f>'Avd 7 - Lions'!I16</f>
        <v>0</v>
      </c>
      <c r="P16" s="30">
        <f>'Avd 8 - Trim'!G16:G132</f>
        <v>0</v>
      </c>
      <c r="Q16" s="30">
        <f>'Avd 8 - Trim'!I16</f>
        <v>0</v>
      </c>
      <c r="R16" s="32">
        <f>'Avd 9 - Idrettsskolen'!G16:G132</f>
        <v>0</v>
      </c>
      <c r="S16" s="32">
        <f>'Avd 9 - Idrettsskolen'!I16</f>
        <v>0</v>
      </c>
      <c r="T16" s="37">
        <f>'Avd 10 - Innebandy'!D16</f>
        <v>0</v>
      </c>
      <c r="U16" s="74">
        <f>'Avd 11 - Volleyball'!D16</f>
        <v>0</v>
      </c>
      <c r="V16" s="26">
        <f>'Avd 12 - Badminton'!D16</f>
        <v>0</v>
      </c>
      <c r="W16" s="35">
        <f>SUM(C16+F16+H16+J16+L16+N16+P16+R16)</f>
        <v>85000</v>
      </c>
      <c r="X16" s="35">
        <f>D16+E16+G16+I16+K16+M16+O16+Q16+S16+T16+U16+V16</f>
        <v>85000</v>
      </c>
    </row>
    <row r="17" spans="1:24" x14ac:dyDescent="0.3">
      <c r="A17" s="6">
        <v>3961</v>
      </c>
      <c r="B17" s="7" t="s">
        <v>13</v>
      </c>
      <c r="C17" s="37">
        <f>'Avd 1 - Hovedlaget'!G17:G133</f>
        <v>500000</v>
      </c>
      <c r="D17" s="37">
        <f>'Avd 1 - Hovedlaget'!I17</f>
        <v>0</v>
      </c>
      <c r="E17" s="32">
        <f>SUM('Avd 2 - Kiosk'!D17)</f>
        <v>0</v>
      </c>
      <c r="F17" s="39">
        <f>'Avd 3 - Langrenn'!G17:G133</f>
        <v>0</v>
      </c>
      <c r="G17" s="39">
        <f>'Avd 3 - Langrenn'!I17</f>
        <v>0</v>
      </c>
      <c r="H17" s="57">
        <f>'Avd 4 - Friidrett'!C17</f>
        <v>4000</v>
      </c>
      <c r="I17" s="57">
        <f>'Avd 4 - Friidrett'!E17</f>
        <v>5000</v>
      </c>
      <c r="J17" s="24">
        <f>'Avd 5 - Fotball'!G17:G133</f>
        <v>0</v>
      </c>
      <c r="K17" s="24">
        <f>'Avd 5 - Fotball'!I17</f>
        <v>0</v>
      </c>
      <c r="L17" s="26">
        <f>'Avd 6 - Håndball'!G17:G133</f>
        <v>10000</v>
      </c>
      <c r="M17" s="26">
        <f>'Avd 6 - Håndball'!I17</f>
        <v>10000</v>
      </c>
      <c r="N17" s="28">
        <f>'Avd 7 - Lions'!G17:G133</f>
        <v>0</v>
      </c>
      <c r="O17" s="117">
        <f>'Avd 7 - Lions'!I17</f>
        <v>0</v>
      </c>
      <c r="P17" s="30">
        <f>'Avd 8 - Trim'!G17:G133</f>
        <v>0</v>
      </c>
      <c r="Q17" s="30">
        <f>'Avd 8 - Trim'!I17</f>
        <v>0</v>
      </c>
      <c r="R17" s="32">
        <f>'Avd 9 - Idrettsskolen'!G17:G133</f>
        <v>0</v>
      </c>
      <c r="S17" s="32">
        <f>'Avd 9 - Idrettsskolen'!I17</f>
        <v>0</v>
      </c>
      <c r="T17" s="37">
        <f>'Avd 10 - Innebandy'!D17</f>
        <v>0</v>
      </c>
      <c r="U17" s="74">
        <f>'Avd 11 - Volleyball'!D17</f>
        <v>0</v>
      </c>
      <c r="V17" s="26">
        <f>'Avd 12 - Badminton'!D17</f>
        <v>10000</v>
      </c>
      <c r="W17" s="35">
        <f>SUM(C17+F17+H17+J17+L17+N17+P17+R17)</f>
        <v>514000</v>
      </c>
      <c r="X17" s="35">
        <f>D17+E17+G17+I17+K17+M17+O17+Q17+S17+T17+U17+V17</f>
        <v>25000</v>
      </c>
    </row>
    <row r="18" spans="1:24" x14ac:dyDescent="0.3">
      <c r="A18" s="6">
        <v>3962</v>
      </c>
      <c r="B18" s="7" t="s">
        <v>14</v>
      </c>
      <c r="C18" s="37">
        <f>'Avd 1 - Hovedlaget'!G18:G134</f>
        <v>0</v>
      </c>
      <c r="D18" s="37">
        <f>'Avd 1 - Hovedlaget'!I18</f>
        <v>0</v>
      </c>
      <c r="E18" s="32">
        <f>SUM('Avd 2 - Kiosk'!D18)</f>
        <v>0</v>
      </c>
      <c r="F18" s="39">
        <f>'Avd 3 - Langrenn'!G18:G134</f>
        <v>0</v>
      </c>
      <c r="G18" s="39">
        <f>'Avd 3 - Langrenn'!I18</f>
        <v>0</v>
      </c>
      <c r="H18" s="57">
        <f>'Avd 4 - Friidrett'!C18</f>
        <v>0</v>
      </c>
      <c r="I18" s="57">
        <f>'Avd 4 - Friidrett'!E18</f>
        <v>0</v>
      </c>
      <c r="J18" s="24">
        <f>'Avd 5 - Fotball'!G18:G134</f>
        <v>0</v>
      </c>
      <c r="K18" s="24">
        <f>'Avd 5 - Fotball'!I18</f>
        <v>0</v>
      </c>
      <c r="L18" s="26">
        <f>'Avd 6 - Håndball'!G18:G134</f>
        <v>0</v>
      </c>
      <c r="M18" s="26">
        <f>'Avd 6 - Håndball'!I18</f>
        <v>0</v>
      </c>
      <c r="N18" s="28">
        <f>'Avd 7 - Lions'!G18:G134</f>
        <v>0</v>
      </c>
      <c r="O18" s="117">
        <f>'Avd 7 - Lions'!I18</f>
        <v>0</v>
      </c>
      <c r="P18" s="30">
        <f>'Avd 8 - Trim'!G18:G134</f>
        <v>0</v>
      </c>
      <c r="Q18" s="30">
        <f>'Avd 8 - Trim'!I18</f>
        <v>0</v>
      </c>
      <c r="R18" s="32">
        <f>'Avd 9 - Idrettsskolen'!G18:G134</f>
        <v>0</v>
      </c>
      <c r="S18" s="32">
        <f>'Avd 9 - Idrettsskolen'!I18</f>
        <v>0</v>
      </c>
      <c r="T18" s="37">
        <f>'Avd 10 - Innebandy'!D18</f>
        <v>0</v>
      </c>
      <c r="U18" s="74">
        <f>'Avd 11 - Volleyball'!D18</f>
        <v>0</v>
      </c>
      <c r="V18" s="26">
        <f>'Avd 12 - Badminton'!D18</f>
        <v>0</v>
      </c>
      <c r="W18" s="35">
        <f>SUM(C18+F18+H18+J18+L18+N18+P18+R18)</f>
        <v>0</v>
      </c>
      <c r="X18" s="35">
        <f>D18+E18+G18+I18+K18+M18+O18+Q18+S18+T18+U18+V18</f>
        <v>0</v>
      </c>
    </row>
    <row r="19" spans="1:24" x14ac:dyDescent="0.3">
      <c r="A19" s="6">
        <v>3963</v>
      </c>
      <c r="B19" s="7" t="s">
        <v>15</v>
      </c>
      <c r="C19" s="37">
        <f>'Avd 1 - Hovedlaget'!G19:G135</f>
        <v>0</v>
      </c>
      <c r="D19" s="37">
        <f>'Avd 1 - Hovedlaget'!I19</f>
        <v>0</v>
      </c>
      <c r="E19" s="32">
        <f>SUM('Avd 2 - Kiosk'!D19)</f>
        <v>0</v>
      </c>
      <c r="F19" s="39">
        <f>'Avd 3 - Langrenn'!G19:G135</f>
        <v>0</v>
      </c>
      <c r="G19" s="39">
        <f>'Avd 3 - Langrenn'!I19</f>
        <v>0</v>
      </c>
      <c r="H19" s="57">
        <f>'Avd 4 - Friidrett'!C19</f>
        <v>0</v>
      </c>
      <c r="I19" s="57">
        <f>'Avd 4 - Friidrett'!E19</f>
        <v>0</v>
      </c>
      <c r="J19" s="24">
        <f>'Avd 5 - Fotball'!G19:G135</f>
        <v>520000</v>
      </c>
      <c r="K19" s="24">
        <f>'Avd 5 - Fotball'!I19</f>
        <v>600000</v>
      </c>
      <c r="L19" s="26">
        <f>'Avd 6 - Håndball'!G19:G135</f>
        <v>0</v>
      </c>
      <c r="M19" s="26">
        <f>'Avd 6 - Håndball'!I19</f>
        <v>0</v>
      </c>
      <c r="N19" s="28">
        <f>'Avd 7 - Lions'!G19:G135</f>
        <v>0</v>
      </c>
      <c r="O19" s="117">
        <f>'Avd 7 - Lions'!I19</f>
        <v>0</v>
      </c>
      <c r="P19" s="30">
        <f>'Avd 8 - Trim'!G19:G135</f>
        <v>0</v>
      </c>
      <c r="Q19" s="30">
        <f>'Avd 8 - Trim'!I19</f>
        <v>0</v>
      </c>
      <c r="R19" s="32">
        <f>'Avd 9 - Idrettsskolen'!G19:G135</f>
        <v>0</v>
      </c>
      <c r="S19" s="32">
        <f>'Avd 9 - Idrettsskolen'!I19</f>
        <v>0</v>
      </c>
      <c r="T19" s="37">
        <f>'Avd 10 - Innebandy'!D19</f>
        <v>0</v>
      </c>
      <c r="U19" s="74">
        <f>'Avd 11 - Volleyball'!D19</f>
        <v>0</v>
      </c>
      <c r="V19" s="26">
        <f>'Avd 12 - Badminton'!D19</f>
        <v>0</v>
      </c>
      <c r="W19" s="35">
        <f>SUM(C19+F19+H19+J19+L19+N19+P19+R19)</f>
        <v>520000</v>
      </c>
      <c r="X19" s="35">
        <f>D19+E19+G19+I19+K19+M19+O19+Q19+S19+T19+U19+V19</f>
        <v>600000</v>
      </c>
    </row>
    <row r="20" spans="1:24" x14ac:dyDescent="0.3">
      <c r="A20" s="6">
        <v>3964</v>
      </c>
      <c r="B20" s="7" t="s">
        <v>16</v>
      </c>
      <c r="C20" s="37">
        <f>'Avd 1 - Hovedlaget'!G20:G136</f>
        <v>0</v>
      </c>
      <c r="D20" s="37">
        <f>'Avd 1 - Hovedlaget'!I20</f>
        <v>0</v>
      </c>
      <c r="E20" s="32">
        <f>SUM('Avd 2 - Kiosk'!D20)</f>
        <v>0</v>
      </c>
      <c r="F20" s="39">
        <f>'Avd 3 - Langrenn'!G20:G136</f>
        <v>0</v>
      </c>
      <c r="G20" s="39">
        <f>'Avd 3 - Langrenn'!I20</f>
        <v>0</v>
      </c>
      <c r="H20" s="57">
        <f>'Avd 4 - Friidrett'!C20</f>
        <v>0</v>
      </c>
      <c r="I20" s="57">
        <f>'Avd 4 - Friidrett'!E20</f>
        <v>0</v>
      </c>
      <c r="J20" s="24">
        <f>'Avd 5 - Fotball'!G20:G136</f>
        <v>445000</v>
      </c>
      <c r="K20" s="24">
        <f>'Avd 5 - Fotball'!I20</f>
        <v>450000</v>
      </c>
      <c r="L20" s="26">
        <f>'Avd 6 - Håndball'!G20:G136</f>
        <v>0</v>
      </c>
      <c r="M20" s="26">
        <f>'Avd 6 - Håndball'!I20</f>
        <v>0</v>
      </c>
      <c r="N20" s="28">
        <f>'Avd 7 - Lions'!G20:G136</f>
        <v>0</v>
      </c>
      <c r="O20" s="117">
        <f>'Avd 7 - Lions'!I20</f>
        <v>0</v>
      </c>
      <c r="P20" s="30">
        <f>'Avd 8 - Trim'!G20:G136</f>
        <v>0</v>
      </c>
      <c r="Q20" s="30">
        <f>'Avd 8 - Trim'!I20</f>
        <v>0</v>
      </c>
      <c r="R20" s="32">
        <f>'Avd 9 - Idrettsskolen'!G20:G136</f>
        <v>0</v>
      </c>
      <c r="S20" s="32">
        <f>'Avd 9 - Idrettsskolen'!I20</f>
        <v>0</v>
      </c>
      <c r="T20" s="37">
        <f>'Avd 10 - Innebandy'!D20</f>
        <v>0</v>
      </c>
      <c r="U20" s="74">
        <f>'Avd 11 - Volleyball'!D20</f>
        <v>0</v>
      </c>
      <c r="V20" s="26">
        <f>'Avd 12 - Badminton'!D20</f>
        <v>0</v>
      </c>
      <c r="W20" s="35">
        <f>SUM(C20+F20+H20+J20+L20+N20+P20+R20)</f>
        <v>445000</v>
      </c>
      <c r="X20" s="35">
        <f>D20+E20+G20+I20+K20+M20+O20+Q20+S20+T20+U20+V20</f>
        <v>450000</v>
      </c>
    </row>
    <row r="21" spans="1:24" x14ac:dyDescent="0.3">
      <c r="A21" s="6">
        <v>3966</v>
      </c>
      <c r="B21" s="9" t="s">
        <v>17</v>
      </c>
      <c r="C21" s="37">
        <f>'Avd 1 - Hovedlaget'!G21:G137</f>
        <v>300000</v>
      </c>
      <c r="D21" s="37">
        <f>'Avd 1 - Hovedlaget'!I21</f>
        <v>300000</v>
      </c>
      <c r="E21" s="32">
        <f>SUM('Avd 2 - Kiosk'!D21)</f>
        <v>0</v>
      </c>
      <c r="F21" s="39">
        <v>0</v>
      </c>
      <c r="G21" s="39">
        <f>'Avd 3 - Langrenn'!I21</f>
        <v>0</v>
      </c>
      <c r="H21" s="57">
        <f>'Avd 4 - Friidrett'!C21</f>
        <v>0</v>
      </c>
      <c r="I21" s="57">
        <f>'Avd 4 - Friidrett'!E21</f>
        <v>0</v>
      </c>
      <c r="J21" s="24">
        <v>0</v>
      </c>
      <c r="K21" s="24">
        <f>'Avd 5 - Fotball'!I21</f>
        <v>0</v>
      </c>
      <c r="L21" s="26">
        <f>'Avd 6 - Håndball'!G21:G137</f>
        <v>0</v>
      </c>
      <c r="M21" s="26">
        <f>'Avd 6 - Håndball'!I21</f>
        <v>0</v>
      </c>
      <c r="N21" s="28">
        <v>0</v>
      </c>
      <c r="O21" s="117">
        <f>'Avd 7 - Lions'!I21</f>
        <v>0</v>
      </c>
      <c r="P21" s="30">
        <v>0</v>
      </c>
      <c r="Q21" s="30">
        <f>'Avd 8 - Trim'!I21</f>
        <v>0</v>
      </c>
      <c r="R21" s="32">
        <f>'Avd 9 - Idrettsskolen'!G21:G137</f>
        <v>0</v>
      </c>
      <c r="S21" s="32">
        <f>'Avd 9 - Idrettsskolen'!I21</f>
        <v>0</v>
      </c>
      <c r="T21" s="37">
        <f>'Avd 10 - Innebandy'!D21</f>
        <v>0</v>
      </c>
      <c r="U21" s="74">
        <f>'Avd 11 - Volleyball'!D21</f>
        <v>0</v>
      </c>
      <c r="V21" s="26">
        <f>'Avd 12 - Badminton'!D21</f>
        <v>0</v>
      </c>
      <c r="W21" s="35">
        <f>SUM(C21+F21+H21+J21+L21+N21+P21+R21)</f>
        <v>300000</v>
      </c>
      <c r="X21" s="35">
        <f>D21+E21+G21+I21+K21+M21+O21+Q21+S21+T21+U21+V21</f>
        <v>300000</v>
      </c>
    </row>
    <row r="22" spans="1:24" x14ac:dyDescent="0.3">
      <c r="A22" s="6">
        <v>3967</v>
      </c>
      <c r="B22" s="9" t="s">
        <v>18</v>
      </c>
      <c r="C22" s="37">
        <f>'Avd 1 - Hovedlaget'!G22:G138</f>
        <v>0</v>
      </c>
      <c r="D22" s="37">
        <f>'Avd 1 - Hovedlaget'!I22</f>
        <v>0</v>
      </c>
      <c r="E22" s="32">
        <f>SUM('Avd 2 - Kiosk'!D22)</f>
        <v>0</v>
      </c>
      <c r="F22" s="39">
        <f>'Avd 3 - Langrenn'!G22:G138</f>
        <v>0</v>
      </c>
      <c r="G22" s="39">
        <f>'Avd 3 - Langrenn'!I22</f>
        <v>0</v>
      </c>
      <c r="H22" s="57">
        <f>'Avd 4 - Friidrett'!C22</f>
        <v>0</v>
      </c>
      <c r="I22" s="57">
        <f>'Avd 4 - Friidrett'!E22</f>
        <v>0</v>
      </c>
      <c r="J22" s="24">
        <f>'Avd 5 - Fotball'!G22:G138</f>
        <v>0</v>
      </c>
      <c r="K22" s="24">
        <f>'Avd 5 - Fotball'!I22</f>
        <v>0</v>
      </c>
      <c r="L22" s="26">
        <f>'Avd 6 - Håndball'!G22:G138</f>
        <v>0</v>
      </c>
      <c r="M22" s="26">
        <f>'Avd 6 - Håndball'!I22</f>
        <v>0</v>
      </c>
      <c r="N22" s="28">
        <f>'Avd 7 - Lions'!G22:G138</f>
        <v>0</v>
      </c>
      <c r="O22" s="117">
        <f>'Avd 7 - Lions'!I22</f>
        <v>0</v>
      </c>
      <c r="P22" s="30">
        <f>'Avd 8 - Trim'!G22:G138</f>
        <v>0</v>
      </c>
      <c r="Q22" s="30">
        <f>'Avd 8 - Trim'!I22</f>
        <v>0</v>
      </c>
      <c r="R22" s="32">
        <f>'Avd 9 - Idrettsskolen'!G22:G138</f>
        <v>0</v>
      </c>
      <c r="S22" s="32">
        <f>'Avd 9 - Idrettsskolen'!I22</f>
        <v>0</v>
      </c>
      <c r="T22" s="37">
        <f>'Avd 10 - Innebandy'!D22</f>
        <v>0</v>
      </c>
      <c r="U22" s="74">
        <f>'Avd 11 - Volleyball'!D22</f>
        <v>0</v>
      </c>
      <c r="V22" s="26">
        <f>'Avd 12 - Badminton'!D22</f>
        <v>0</v>
      </c>
      <c r="W22" s="35">
        <f>SUM(C22+F22+H22+J22+L22+N22+P22+R22)</f>
        <v>0</v>
      </c>
      <c r="X22" s="35">
        <f>D22+E22+G22+I22+K22+M22+O22+Q22+S22+T22+U22+V22</f>
        <v>0</v>
      </c>
    </row>
    <row r="23" spans="1:24" x14ac:dyDescent="0.3">
      <c r="A23" s="6">
        <v>3968</v>
      </c>
      <c r="B23" s="9" t="s">
        <v>19</v>
      </c>
      <c r="C23" s="37">
        <f>'Avd 1 - Hovedlaget'!G23:G139</f>
        <v>0</v>
      </c>
      <c r="D23" s="37">
        <f>'Avd 1 - Hovedlaget'!I23</f>
        <v>0</v>
      </c>
      <c r="E23" s="32">
        <f>SUM('Avd 2 - Kiosk'!D23)</f>
        <v>0</v>
      </c>
      <c r="F23" s="39">
        <f>'Avd 3 - Langrenn'!G23:G139</f>
        <v>0</v>
      </c>
      <c r="G23" s="39">
        <f>'Avd 3 - Langrenn'!I23</f>
        <v>0</v>
      </c>
      <c r="H23" s="57">
        <f>'Avd 4 - Friidrett'!C23</f>
        <v>0</v>
      </c>
      <c r="I23" s="57">
        <f>'Avd 4 - Friidrett'!E23</f>
        <v>0</v>
      </c>
      <c r="J23" s="24">
        <f>'Avd 5 - Fotball'!G23:G139</f>
        <v>685000</v>
      </c>
      <c r="K23" s="24">
        <f>'Avd 5 - Fotball'!I23</f>
        <v>750000</v>
      </c>
      <c r="L23" s="26">
        <f>'Avd 6 - Håndball'!G23:G139</f>
        <v>0</v>
      </c>
      <c r="M23" s="26">
        <f>'Avd 6 - Håndball'!I23</f>
        <v>0</v>
      </c>
      <c r="N23" s="28">
        <f>'Avd 7 - Lions'!G23:G139</f>
        <v>0</v>
      </c>
      <c r="O23" s="117">
        <f>'Avd 7 - Lions'!I23</f>
        <v>0</v>
      </c>
      <c r="P23" s="30">
        <f>'Avd 8 - Trim'!G23:G139</f>
        <v>0</v>
      </c>
      <c r="Q23" s="30">
        <f>'Avd 8 - Trim'!I23</f>
        <v>0</v>
      </c>
      <c r="R23" s="32">
        <f>'Avd 9 - Idrettsskolen'!G23:G139</f>
        <v>0</v>
      </c>
      <c r="S23" s="32">
        <f>'Avd 9 - Idrettsskolen'!I23</f>
        <v>0</v>
      </c>
      <c r="T23" s="37">
        <f>'Avd 10 - Innebandy'!D23</f>
        <v>0</v>
      </c>
      <c r="U23" s="74">
        <f>'Avd 11 - Volleyball'!D23</f>
        <v>0</v>
      </c>
      <c r="V23" s="26">
        <f>'Avd 12 - Badminton'!D23</f>
        <v>0</v>
      </c>
      <c r="W23" s="35">
        <f>SUM(C23+F23+H23+J23+L23+N23+P23+R23)</f>
        <v>685000</v>
      </c>
      <c r="X23" s="35">
        <f>D23+E23+G23+I23+K23+M23+O23+Q23+S23+T23+U23+V23</f>
        <v>750000</v>
      </c>
    </row>
    <row r="24" spans="1:24" x14ac:dyDescent="0.3">
      <c r="A24" s="6">
        <v>3971</v>
      </c>
      <c r="B24" s="9" t="s">
        <v>20</v>
      </c>
      <c r="C24" s="37">
        <f>'Avd 1 - Hovedlaget'!G24:G140</f>
        <v>0</v>
      </c>
      <c r="D24" s="37">
        <f>'Avd 1 - Hovedlaget'!I24</f>
        <v>0</v>
      </c>
      <c r="E24" s="32">
        <f>SUM('Avd 2 - Kiosk'!D24)</f>
        <v>0</v>
      </c>
      <c r="F24" s="39">
        <f>'Avd 3 - Langrenn'!G24:G140</f>
        <v>135000</v>
      </c>
      <c r="G24" s="39">
        <f>'Avd 3 - Langrenn'!I24</f>
        <v>160000</v>
      </c>
      <c r="H24" s="57">
        <f>'Avd 4 - Friidrett'!C24</f>
        <v>0</v>
      </c>
      <c r="I24" s="57">
        <f>'Avd 4 - Friidrett'!E24</f>
        <v>0</v>
      </c>
      <c r="J24" s="24">
        <f>'Avd 5 - Fotball'!G24:G140</f>
        <v>55000</v>
      </c>
      <c r="K24" s="24">
        <f>'Avd 5 - Fotball'!I24</f>
        <v>0</v>
      </c>
      <c r="L24" s="26">
        <f>'Avd 6 - Håndball'!G24:G140</f>
        <v>0</v>
      </c>
      <c r="M24" s="26">
        <f>'Avd 6 - Håndball'!I24</f>
        <v>0</v>
      </c>
      <c r="N24" s="28">
        <f>'Avd 7 - Lions'!G24:G140</f>
        <v>150000</v>
      </c>
      <c r="O24" s="117">
        <f>'Avd 7 - Lions'!I24</f>
        <v>100000</v>
      </c>
      <c r="P24" s="30">
        <f>'Avd 8 - Trim'!G24:G140</f>
        <v>0</v>
      </c>
      <c r="Q24" s="30">
        <f>'Avd 8 - Trim'!I24</f>
        <v>0</v>
      </c>
      <c r="R24" s="32">
        <f>'Avd 9 - Idrettsskolen'!G24:G140</f>
        <v>0</v>
      </c>
      <c r="S24" s="32">
        <f>'Avd 9 - Idrettsskolen'!I24</f>
        <v>0</v>
      </c>
      <c r="T24" s="37">
        <f>'Avd 10 - Innebandy'!D24</f>
        <v>0</v>
      </c>
      <c r="U24" s="74">
        <f>'Avd 11 - Volleyball'!D24</f>
        <v>0</v>
      </c>
      <c r="V24" s="26">
        <f>'Avd 12 - Badminton'!D24</f>
        <v>0</v>
      </c>
      <c r="W24" s="35">
        <f>SUM(C24+F24+H24+J24+L24+N24+P24+R24)</f>
        <v>340000</v>
      </c>
      <c r="X24" s="35">
        <f>D24+E24+G24+I24+K24+M24+O24+Q24+S24+T24+U24+V24</f>
        <v>260000</v>
      </c>
    </row>
    <row r="25" spans="1:24" x14ac:dyDescent="0.3">
      <c r="A25" s="6">
        <v>3972</v>
      </c>
      <c r="B25" s="9" t="s">
        <v>21</v>
      </c>
      <c r="C25" s="37">
        <f>'Avd 1 - Hovedlaget'!G25:G141</f>
        <v>0</v>
      </c>
      <c r="D25" s="37">
        <f>'Avd 1 - Hovedlaget'!I25</f>
        <v>0</v>
      </c>
      <c r="E25" s="32">
        <f>SUM('Avd 2 - Kiosk'!D25)</f>
        <v>0</v>
      </c>
      <c r="F25" s="39">
        <f>'Avd 3 - Langrenn'!G25:G141</f>
        <v>0</v>
      </c>
      <c r="G25" s="39">
        <f>'Avd 3 - Langrenn'!I25</f>
        <v>0</v>
      </c>
      <c r="H25" s="57">
        <f>'Avd 4 - Friidrett'!C25</f>
        <v>0</v>
      </c>
      <c r="I25" s="57">
        <f>'Avd 4 - Friidrett'!E25</f>
        <v>0</v>
      </c>
      <c r="J25" s="24">
        <f>'Avd 5 - Fotball'!G25:G141</f>
        <v>0</v>
      </c>
      <c r="K25" s="24">
        <f>'Avd 5 - Fotball'!I25</f>
        <v>0</v>
      </c>
      <c r="L25" s="26">
        <f>'Avd 6 - Håndball'!G25:G141</f>
        <v>0</v>
      </c>
      <c r="M25" s="26">
        <f>'Avd 6 - Håndball'!I25</f>
        <v>0</v>
      </c>
      <c r="N25" s="28">
        <f>'Avd 7 - Lions'!G25:G141</f>
        <v>0</v>
      </c>
      <c r="O25" s="117">
        <f>'Avd 7 - Lions'!I25</f>
        <v>0</v>
      </c>
      <c r="P25" s="30">
        <f>'Avd 8 - Trim'!G25:G141</f>
        <v>0</v>
      </c>
      <c r="Q25" s="30">
        <f>'Avd 8 - Trim'!I25</f>
        <v>0</v>
      </c>
      <c r="R25" s="32">
        <f>'Avd 9 - Idrettsskolen'!G25:G141</f>
        <v>0</v>
      </c>
      <c r="S25" s="32">
        <f>'Avd 9 - Idrettsskolen'!I25</f>
        <v>0</v>
      </c>
      <c r="T25" s="37">
        <f>'Avd 10 - Innebandy'!D25</f>
        <v>0</v>
      </c>
      <c r="U25" s="74">
        <f>'Avd 11 - Volleyball'!D25</f>
        <v>0</v>
      </c>
      <c r="V25" s="26">
        <f>'Avd 12 - Badminton'!D25</f>
        <v>0</v>
      </c>
      <c r="W25" s="35">
        <f>SUM(C25+F25+H25+J25+L25+N25+P25+R25)</f>
        <v>0</v>
      </c>
      <c r="X25" s="35">
        <f>D25+E25+G25+I25+K25+M25+O25+Q25+S25+T25+U25+V25</f>
        <v>0</v>
      </c>
    </row>
    <row r="26" spans="1:24" x14ac:dyDescent="0.3">
      <c r="A26" s="6">
        <v>3973</v>
      </c>
      <c r="B26" s="7" t="s">
        <v>22</v>
      </c>
      <c r="C26" s="37">
        <f>'Avd 1 - Hovedlaget'!G26:G142</f>
        <v>0</v>
      </c>
      <c r="D26" s="37">
        <f>'Avd 1 - Hovedlaget'!I26</f>
        <v>0</v>
      </c>
      <c r="E26" s="32">
        <f>SUM('Avd 2 - Kiosk'!D26)</f>
        <v>0</v>
      </c>
      <c r="F26" s="39">
        <f>'Avd 3 - Langrenn'!G26:G142</f>
        <v>0</v>
      </c>
      <c r="G26" s="39">
        <f>'Avd 3 - Langrenn'!I26</f>
        <v>0</v>
      </c>
      <c r="H26" s="57">
        <f>'Avd 4 - Friidrett'!C26</f>
        <v>0</v>
      </c>
      <c r="I26" s="57">
        <f>'Avd 4 - Friidrett'!E26</f>
        <v>0</v>
      </c>
      <c r="J26" s="24">
        <f>'Avd 5 - Fotball'!G26:G142</f>
        <v>0</v>
      </c>
      <c r="K26" s="24">
        <f>'Avd 5 - Fotball'!I26</f>
        <v>0</v>
      </c>
      <c r="L26" s="26">
        <f>'Avd 6 - Håndball'!G26:G142</f>
        <v>0</v>
      </c>
      <c r="M26" s="26">
        <f>'Avd 6 - Håndball'!I26</f>
        <v>0</v>
      </c>
      <c r="N26" s="28">
        <f>'Avd 7 - Lions'!G26:G142</f>
        <v>0</v>
      </c>
      <c r="O26" s="117">
        <f>'Avd 7 - Lions'!I26</f>
        <v>0</v>
      </c>
      <c r="P26" s="30">
        <f>'Avd 8 - Trim'!G26:G142</f>
        <v>0</v>
      </c>
      <c r="Q26" s="30">
        <f>'Avd 8 - Trim'!I26</f>
        <v>0</v>
      </c>
      <c r="R26" s="32">
        <f>'Avd 9 - Idrettsskolen'!G26:G142</f>
        <v>0</v>
      </c>
      <c r="S26" s="32">
        <f>'Avd 9 - Idrettsskolen'!I26</f>
        <v>0</v>
      </c>
      <c r="T26" s="37">
        <f>'Avd 10 - Innebandy'!D26</f>
        <v>0</v>
      </c>
      <c r="U26" s="74">
        <f>'Avd 11 - Volleyball'!D26</f>
        <v>0</v>
      </c>
      <c r="V26" s="26">
        <f>'Avd 12 - Badminton'!D26</f>
        <v>0</v>
      </c>
      <c r="W26" s="35">
        <f>SUM(C26+F26+H26+J26+L26+N26+P26+R26)</f>
        <v>0</v>
      </c>
      <c r="X26" s="35">
        <f>D26+E26+G26+I26+K26+M26+O26+Q26+S26+T26+U26+V26</f>
        <v>0</v>
      </c>
    </row>
    <row r="27" spans="1:24" x14ac:dyDescent="0.3">
      <c r="A27" s="6">
        <v>3982</v>
      </c>
      <c r="B27" s="9" t="s">
        <v>23</v>
      </c>
      <c r="C27" s="37">
        <f>'Avd 1 - Hovedlaget'!G27:G143</f>
        <v>0</v>
      </c>
      <c r="D27" s="37">
        <f>'Avd 1 - Hovedlaget'!I27</f>
        <v>0</v>
      </c>
      <c r="E27" s="32">
        <f>SUM('Avd 2 - Kiosk'!D27)</f>
        <v>0</v>
      </c>
      <c r="F27" s="39">
        <f>'Avd 3 - Langrenn'!G27:G143</f>
        <v>0</v>
      </c>
      <c r="G27" s="39">
        <f>'Avd 3 - Langrenn'!I27</f>
        <v>0</v>
      </c>
      <c r="H27" s="57">
        <f>'Avd 4 - Friidrett'!C27</f>
        <v>0</v>
      </c>
      <c r="I27" s="57">
        <f>'Avd 4 - Friidrett'!E27</f>
        <v>0</v>
      </c>
      <c r="J27" s="24">
        <f>'Avd 5 - Fotball'!G27:G143</f>
        <v>0</v>
      </c>
      <c r="K27" s="24">
        <f>'Avd 5 - Fotball'!I27</f>
        <v>0</v>
      </c>
      <c r="L27" s="26">
        <f>'Avd 6 - Håndball'!G27:G143</f>
        <v>0</v>
      </c>
      <c r="M27" s="26">
        <f>'Avd 6 - Håndball'!I27</f>
        <v>0</v>
      </c>
      <c r="N27" s="28">
        <f>'Avd 7 - Lions'!G27:G143</f>
        <v>0</v>
      </c>
      <c r="O27" s="117">
        <f>'Avd 7 - Lions'!I27</f>
        <v>0</v>
      </c>
      <c r="P27" s="30">
        <f>'Avd 8 - Trim'!G27:G143</f>
        <v>0</v>
      </c>
      <c r="Q27" s="30">
        <f>'Avd 8 - Trim'!I27</f>
        <v>0</v>
      </c>
      <c r="R27" s="32">
        <f>'Avd 9 - Idrettsskolen'!G27:G143</f>
        <v>0</v>
      </c>
      <c r="S27" s="32">
        <f>'Avd 9 - Idrettsskolen'!I27</f>
        <v>0</v>
      </c>
      <c r="T27" s="37">
        <f>'Avd 10 - Innebandy'!D27</f>
        <v>0</v>
      </c>
      <c r="U27" s="74">
        <f>'Avd 11 - Volleyball'!D27</f>
        <v>0</v>
      </c>
      <c r="V27" s="26">
        <f>'Avd 12 - Badminton'!D27</f>
        <v>0</v>
      </c>
      <c r="W27" s="35">
        <f>SUM(C27+F27+H27+J27+L27+N27+P27+R27)</f>
        <v>0</v>
      </c>
      <c r="X27" s="35">
        <f>D27+E27+G27+I27+K27+M27+O27+Q27+S27+T27+U27+V27</f>
        <v>0</v>
      </c>
    </row>
    <row r="28" spans="1:24" x14ac:dyDescent="0.3">
      <c r="A28" s="6">
        <v>3983</v>
      </c>
      <c r="B28" s="9" t="s">
        <v>24</v>
      </c>
      <c r="C28" s="37">
        <f>'Avd 1 - Hovedlaget'!G28:G144</f>
        <v>0</v>
      </c>
      <c r="D28" s="37">
        <f>'Avd 1 - Hovedlaget'!I28</f>
        <v>0</v>
      </c>
      <c r="E28" s="32">
        <f>SUM('Avd 2 - Kiosk'!D28)</f>
        <v>0</v>
      </c>
      <c r="F28" s="39">
        <f>'Avd 3 - Langrenn'!G28:G144</f>
        <v>0</v>
      </c>
      <c r="G28" s="39">
        <f>'Avd 3 - Langrenn'!I28</f>
        <v>0</v>
      </c>
      <c r="H28" s="57">
        <f>'Avd 4 - Friidrett'!C28</f>
        <v>0</v>
      </c>
      <c r="I28" s="57">
        <f>'Avd 4 - Friidrett'!E28</f>
        <v>0</v>
      </c>
      <c r="J28" s="24">
        <f>'Avd 5 - Fotball'!G28:G144</f>
        <v>0</v>
      </c>
      <c r="K28" s="24">
        <f>'Avd 5 - Fotball'!I28</f>
        <v>50000</v>
      </c>
      <c r="L28" s="26">
        <f>'Avd 6 - Håndball'!G28:G144</f>
        <v>0</v>
      </c>
      <c r="M28" s="26">
        <f>'Avd 6 - Håndball'!I28</f>
        <v>0</v>
      </c>
      <c r="N28" s="28">
        <f>'Avd 7 - Lions'!G28:G144</f>
        <v>0</v>
      </c>
      <c r="O28" s="117">
        <f>'Avd 7 - Lions'!I28</f>
        <v>0</v>
      </c>
      <c r="P28" s="30">
        <f>'Avd 8 - Trim'!G28:G144</f>
        <v>0</v>
      </c>
      <c r="Q28" s="30">
        <f>'Avd 8 - Trim'!I28</f>
        <v>0</v>
      </c>
      <c r="R28" s="32">
        <f>'Avd 9 - Idrettsskolen'!G28:G144</f>
        <v>0</v>
      </c>
      <c r="S28" s="32">
        <f>'Avd 9 - Idrettsskolen'!I28</f>
        <v>0</v>
      </c>
      <c r="T28" s="37">
        <f>'Avd 10 - Innebandy'!D28</f>
        <v>0</v>
      </c>
      <c r="U28" s="74">
        <f>'Avd 11 - Volleyball'!D28</f>
        <v>0</v>
      </c>
      <c r="V28" s="26">
        <f>'Avd 12 - Badminton'!D28</f>
        <v>0</v>
      </c>
      <c r="W28" s="35">
        <f>SUM(C28+F28+H28+J28+L28+N28+P28+R28)</f>
        <v>0</v>
      </c>
      <c r="X28" s="35">
        <f>D28+E28+G28+I28+K28+M28+O28+Q28+S28+T28+U28+V28</f>
        <v>50000</v>
      </c>
    </row>
    <row r="29" spans="1:24" x14ac:dyDescent="0.3">
      <c r="A29" s="6">
        <v>3990</v>
      </c>
      <c r="B29" s="7" t="s">
        <v>25</v>
      </c>
      <c r="C29" s="37">
        <f>'Avd 1 - Hovedlaget'!G29:G145</f>
        <v>640000</v>
      </c>
      <c r="D29" s="37">
        <f>'Avd 1 - Hovedlaget'!I29</f>
        <v>660000</v>
      </c>
      <c r="E29" s="32">
        <f>SUM('Avd 2 - Kiosk'!D29)</f>
        <v>0</v>
      </c>
      <c r="F29" s="39">
        <f>'Avd 3 - Langrenn'!G29:G145</f>
        <v>20000</v>
      </c>
      <c r="G29" s="39">
        <f>'Avd 3 - Langrenn'!I29</f>
        <v>35000</v>
      </c>
      <c r="H29" s="57">
        <f>'Avd 4 - Friidrett'!C29</f>
        <v>0</v>
      </c>
      <c r="I29" s="57">
        <f>'Avd 4 - Friidrett'!E29</f>
        <v>0</v>
      </c>
      <c r="J29" s="24">
        <f>'Avd 5 - Fotball'!G29:G145</f>
        <v>225000</v>
      </c>
      <c r="K29" s="24">
        <f>'Avd 5 - Fotball'!I29</f>
        <v>200000</v>
      </c>
      <c r="L29" s="26">
        <f>'Avd 6 - Håndball'!G29:G145</f>
        <v>75000</v>
      </c>
      <c r="M29" s="26">
        <f>'Avd 6 - Håndball'!I29</f>
        <v>75000</v>
      </c>
      <c r="N29" s="28">
        <f>'Avd 7 - Lions'!G29:G145</f>
        <v>125000</v>
      </c>
      <c r="O29" s="117">
        <f>'Avd 7 - Lions'!I29</f>
        <v>160000</v>
      </c>
      <c r="P29" s="30">
        <v>0</v>
      </c>
      <c r="Q29" s="30">
        <f>'Avd 8 - Trim'!I29</f>
        <v>0</v>
      </c>
      <c r="R29" s="32">
        <f>'Avd 9 - Idrettsskolen'!G29:G145</f>
        <v>40000</v>
      </c>
      <c r="S29" s="32">
        <f>'Avd 9 - Idrettsskolen'!I29</f>
        <v>40000</v>
      </c>
      <c r="T29" s="37">
        <f>'Avd 10 - Innebandy'!D29</f>
        <v>0</v>
      </c>
      <c r="U29" s="74">
        <f>'Avd 11 - Volleyball'!D29</f>
        <v>0</v>
      </c>
      <c r="V29" s="26">
        <f>'Avd 12 - Badminton'!D29</f>
        <v>0</v>
      </c>
      <c r="W29" s="35">
        <f>SUM(C29+F29+H29+J29+L29+N29+P29+R29)</f>
        <v>1125000</v>
      </c>
      <c r="X29" s="35">
        <f>D29+E29+G29+I29+K29+M29+O29+Q29+S29+T29+U29+V29</f>
        <v>1170000</v>
      </c>
    </row>
    <row r="30" spans="1:24" x14ac:dyDescent="0.3">
      <c r="A30" s="12" t="s">
        <v>26</v>
      </c>
      <c r="C30" s="37">
        <f>'Avd 1 - Hovedlaget'!G30:G146</f>
        <v>1700000</v>
      </c>
      <c r="D30" s="37">
        <f>'Avd 1 - Hovedlaget'!I30</f>
        <v>1250000</v>
      </c>
      <c r="E30" s="32">
        <f>SUM('Avd 2 - Kiosk'!D30)</f>
        <v>400000</v>
      </c>
      <c r="F30" s="39">
        <f>'Avd 3 - Langrenn'!G30:G146</f>
        <v>395000</v>
      </c>
      <c r="G30" s="39">
        <f>'Avd 3 - Langrenn'!I30</f>
        <v>435000</v>
      </c>
      <c r="H30" s="57">
        <f>'Avd 4 - Friidrett'!C30</f>
        <v>16000</v>
      </c>
      <c r="I30" s="57">
        <f>'Avd 4 - Friidrett'!E30</f>
        <v>12500</v>
      </c>
      <c r="J30" s="24">
        <f>'Avd 5 - Fotball'!G30:G146</f>
        <v>3376000</v>
      </c>
      <c r="K30" s="24">
        <f>'Avd 5 - Fotball'!I30</f>
        <v>3400000</v>
      </c>
      <c r="L30" s="26">
        <f>'Avd 6 - Håndball'!G30:G146</f>
        <v>444000</v>
      </c>
      <c r="M30" s="26">
        <f>'Avd 6 - Håndball'!I30</f>
        <v>434000</v>
      </c>
      <c r="N30" s="28">
        <f>'Avd 7 - Lions'!G30:G146</f>
        <v>303000</v>
      </c>
      <c r="O30" s="117">
        <f>'Avd 7 - Lions'!I30</f>
        <v>288800</v>
      </c>
      <c r="P30" s="30">
        <f>'Avd 8 - Trim'!G30:G146</f>
        <v>86600</v>
      </c>
      <c r="Q30" s="30">
        <f>'Avd 8 - Trim'!I30</f>
        <v>83300</v>
      </c>
      <c r="R30" s="32">
        <f>'Avd 9 - Idrettsskolen'!G30:G146</f>
        <v>60000</v>
      </c>
      <c r="S30" s="32">
        <f>'Avd 9 - Idrettsskolen'!I30</f>
        <v>50000</v>
      </c>
      <c r="T30" s="37">
        <f>'Avd 10 - Innebandy'!D30</f>
        <v>2500</v>
      </c>
      <c r="U30" s="74">
        <f>'Avd 11 - Volleyball'!D30</f>
        <v>0</v>
      </c>
      <c r="V30" s="26">
        <f>'Avd 12 - Badminton'!D30</f>
        <v>22500</v>
      </c>
      <c r="W30" s="60">
        <f>SUM(C30+F30+H30+J30+L30+N30+P30+R30)</f>
        <v>6380600</v>
      </c>
      <c r="X30" s="35">
        <f>D30+E30+G30+I30+K30+M30+O30+Q30+S30+T30+U30+V30</f>
        <v>6378600</v>
      </c>
    </row>
    <row r="31" spans="1:24" x14ac:dyDescent="0.3">
      <c r="A31">
        <v>5000</v>
      </c>
      <c r="B31" t="s">
        <v>27</v>
      </c>
      <c r="C31" s="37">
        <f>'Avd 1 - Hovedlaget'!G31:G147</f>
        <v>270000</v>
      </c>
      <c r="D31" s="37">
        <f>'Avd 1 - Hovedlaget'!I31</f>
        <v>336000</v>
      </c>
      <c r="E31" s="32">
        <f>SUM('Avd 2 - Kiosk'!D31)</f>
        <v>0</v>
      </c>
      <c r="F31" s="39">
        <v>0</v>
      </c>
      <c r="G31" s="39">
        <f>'Avd 3 - Langrenn'!I31</f>
        <v>0</v>
      </c>
      <c r="H31" s="57">
        <f>'Avd 4 - Friidrett'!C31</f>
        <v>0</v>
      </c>
      <c r="I31" s="57">
        <f>'Avd 4 - Friidrett'!E31</f>
        <v>0</v>
      </c>
      <c r="J31" s="24">
        <v>0</v>
      </c>
      <c r="K31" s="24">
        <f>'Avd 5 - Fotball'!I31</f>
        <v>130000</v>
      </c>
      <c r="L31" s="26">
        <f>'Avd 6 - Håndball'!G31:G147</f>
        <v>0</v>
      </c>
      <c r="M31" s="26">
        <f>'Avd 6 - Håndball'!I31</f>
        <v>0</v>
      </c>
      <c r="N31" s="28">
        <v>0</v>
      </c>
      <c r="O31" s="117">
        <f>'Avd 7 - Lions'!I31</f>
        <v>0</v>
      </c>
      <c r="P31" s="30">
        <v>0</v>
      </c>
      <c r="Q31" s="30">
        <f>'Avd 8 - Trim'!I31</f>
        <v>0</v>
      </c>
      <c r="R31" s="32">
        <f>'Avd 9 - Idrettsskolen'!G31:G147</f>
        <v>0</v>
      </c>
      <c r="S31" s="32">
        <f>'Avd 9 - Idrettsskolen'!I31</f>
        <v>0</v>
      </c>
      <c r="T31" s="37">
        <f>'Avd 10 - Innebandy'!D31</f>
        <v>0</v>
      </c>
      <c r="U31" s="74">
        <f>'Avd 11 - Volleyball'!D31</f>
        <v>0</v>
      </c>
      <c r="V31" s="26">
        <f>'Avd 12 - Badminton'!D31</f>
        <v>0</v>
      </c>
      <c r="W31" s="35">
        <f>SUM(C31+F31+H31+J31+L31+N31+P31+R31)</f>
        <v>270000</v>
      </c>
      <c r="X31" s="35">
        <f>D31+E31+G31+I31+K31+M31+O31+Q31+S31+T31+U31+V31</f>
        <v>466000</v>
      </c>
    </row>
    <row r="32" spans="1:24" x14ac:dyDescent="0.3">
      <c r="A32">
        <v>5001</v>
      </c>
      <c r="B32" t="s">
        <v>28</v>
      </c>
      <c r="C32" s="37">
        <f>'Avd 1 - Hovedlaget'!G32:G148</f>
        <v>20000</v>
      </c>
      <c r="D32" s="37">
        <f>'Avd 1 - Hovedlaget'!I32</f>
        <v>20000</v>
      </c>
      <c r="E32" s="32">
        <f>SUM('Avd 2 - Kiosk'!D32)</f>
        <v>0</v>
      </c>
      <c r="F32" s="39">
        <v>0</v>
      </c>
      <c r="G32" s="39">
        <f>'Avd 3 - Langrenn'!I32</f>
        <v>0</v>
      </c>
      <c r="H32" s="57">
        <f>'Avd 4 - Friidrett'!C32</f>
        <v>0</v>
      </c>
      <c r="I32" s="57">
        <f>'Avd 4 - Friidrett'!E32</f>
        <v>0</v>
      </c>
      <c r="J32" s="24">
        <f>'Avd 5 - Fotball'!G32:G148</f>
        <v>250000</v>
      </c>
      <c r="K32" s="24">
        <f>'Avd 5 - Fotball'!I32</f>
        <v>125000</v>
      </c>
      <c r="L32" s="26">
        <f>'Avd 6 - Håndball'!G32:G148</f>
        <v>50000</v>
      </c>
      <c r="M32" s="26">
        <f>'Avd 6 - Håndball'!I32</f>
        <v>50000</v>
      </c>
      <c r="N32" s="28">
        <f>'Avd 7 - Lions'!G32:G148</f>
        <v>0</v>
      </c>
      <c r="O32" s="117">
        <f>'Avd 7 - Lions'!I32</f>
        <v>0</v>
      </c>
      <c r="P32" s="30">
        <f>'Avd 8 - Trim'!G32:G148</f>
        <v>63000</v>
      </c>
      <c r="Q32" s="30">
        <f>'Avd 8 - Trim'!I32</f>
        <v>61200</v>
      </c>
      <c r="R32" s="32">
        <f>'Avd 9 - Idrettsskolen'!G32:G148</f>
        <v>20000</v>
      </c>
      <c r="S32" s="32">
        <f>'Avd 9 - Idrettsskolen'!I32</f>
        <v>10000</v>
      </c>
      <c r="T32" s="37">
        <f>'Avd 10 - Innebandy'!D32</f>
        <v>0</v>
      </c>
      <c r="U32" s="74">
        <f>'Avd 11 - Volleyball'!D32</f>
        <v>0</v>
      </c>
      <c r="V32" s="26">
        <f>'Avd 12 - Badminton'!D32</f>
        <v>0</v>
      </c>
      <c r="W32" s="35">
        <f>SUM(C32+F32+H32+J32+L32+N32+P32+R32)</f>
        <v>403000</v>
      </c>
      <c r="X32" s="35">
        <f>D32+E32+G32+I32+K32+M32+O32+Q32+S32+T32+U32+V32</f>
        <v>266200</v>
      </c>
    </row>
    <row r="33" spans="1:24" x14ac:dyDescent="0.3">
      <c r="A33">
        <v>5006</v>
      </c>
      <c r="B33" t="s">
        <v>135</v>
      </c>
      <c r="C33" s="37">
        <f>'Avd 1 - Hovedlaget'!G33:G149</f>
        <v>12600</v>
      </c>
      <c r="D33" s="37">
        <f>'Avd 1 - Hovedlaget'!I33</f>
        <v>12600</v>
      </c>
      <c r="E33" s="32">
        <f>SUM('Avd 2 - Kiosk'!D33)</f>
        <v>0</v>
      </c>
      <c r="F33" s="39">
        <v>0</v>
      </c>
      <c r="G33" s="39">
        <f>'Avd 3 - Langrenn'!I33</f>
        <v>0</v>
      </c>
      <c r="H33" s="57">
        <f>'Avd 4 - Friidrett'!C33</f>
        <v>0</v>
      </c>
      <c r="I33" s="57">
        <f>'Avd 4 - Friidrett'!E33</f>
        <v>0</v>
      </c>
      <c r="J33" s="24">
        <f>'Avd 5 - Fotball'!G33:G149</f>
        <v>0</v>
      </c>
      <c r="K33" s="24">
        <f>'Avd 5 - Fotball'!I33</f>
        <v>0</v>
      </c>
      <c r="L33" s="26">
        <f>'Avd 6 - Håndball'!G33:G149</f>
        <v>0</v>
      </c>
      <c r="M33" s="26">
        <f>'Avd 6 - Håndball'!I33</f>
        <v>0</v>
      </c>
      <c r="N33" s="28">
        <f>'Avd 7 - Lions'!G33:G149</f>
        <v>0</v>
      </c>
      <c r="O33" s="117">
        <f>'Avd 7 - Lions'!I33</f>
        <v>0</v>
      </c>
      <c r="P33" s="30">
        <f>'Avd 8 - Trim'!G33:G149</f>
        <v>0</v>
      </c>
      <c r="Q33" s="30">
        <f>'Avd 8 - Trim'!I33</f>
        <v>0</v>
      </c>
      <c r="R33" s="32">
        <f>'Avd 9 - Idrettsskolen'!G33:G149</f>
        <v>0</v>
      </c>
      <c r="S33" s="32">
        <f>'Avd 9 - Idrettsskolen'!I33</f>
        <v>0</v>
      </c>
      <c r="T33" s="37">
        <f>'Avd 10 - Innebandy'!D33</f>
        <v>0</v>
      </c>
      <c r="U33" s="74">
        <f>'Avd 11 - Volleyball'!D33</f>
        <v>0</v>
      </c>
      <c r="V33" s="26">
        <f>'Avd 12 - Badminton'!D33</f>
        <v>0</v>
      </c>
      <c r="W33" s="35">
        <f>SUM(C33+F33+H33+J33+L33+N33+P33+R33)</f>
        <v>12600</v>
      </c>
      <c r="X33" s="35">
        <f>D33+E33+G33+I33+K33+M33+O33+Q33+S33+T33+U33+V33</f>
        <v>12600</v>
      </c>
    </row>
    <row r="34" spans="1:24" x14ac:dyDescent="0.3">
      <c r="A34">
        <v>5330</v>
      </c>
      <c r="B34" t="s">
        <v>29</v>
      </c>
      <c r="C34" s="37">
        <f>'Avd 1 - Hovedlaget'!G34:G149</f>
        <v>0</v>
      </c>
      <c r="D34" s="37">
        <f>'Avd 1 - Hovedlaget'!I34</f>
        <v>0</v>
      </c>
      <c r="E34" s="32">
        <f>SUM('Avd 2 - Kiosk'!D34)</f>
        <v>0</v>
      </c>
      <c r="F34" s="39">
        <f>'Avd 3 - Langrenn'!G34:G149</f>
        <v>0</v>
      </c>
      <c r="G34" s="39">
        <f>'Avd 3 - Langrenn'!I34</f>
        <v>0</v>
      </c>
      <c r="H34" s="57">
        <f>'Avd 4 - Friidrett'!C34</f>
        <v>0</v>
      </c>
      <c r="I34" s="57">
        <f>'Avd 4 - Friidrett'!E34</f>
        <v>0</v>
      </c>
      <c r="J34" s="24">
        <f>'Avd 5 - Fotball'!G34:G149</f>
        <v>0</v>
      </c>
      <c r="K34" s="24">
        <f>'Avd 5 - Fotball'!I34</f>
        <v>0</v>
      </c>
      <c r="L34" s="26">
        <f>'Avd 6 - Håndball'!G34:G149</f>
        <v>0</v>
      </c>
      <c r="M34" s="26">
        <f>'Avd 6 - Håndball'!I34</f>
        <v>0</v>
      </c>
      <c r="N34" s="28">
        <f>'Avd 7 - Lions'!G34:G149</f>
        <v>0</v>
      </c>
      <c r="O34" s="117">
        <f>'Avd 7 - Lions'!I34</f>
        <v>0</v>
      </c>
      <c r="P34" s="30">
        <f>'Avd 8 - Trim'!G34:G149</f>
        <v>4000</v>
      </c>
      <c r="Q34" s="30">
        <f>'Avd 8 - Trim'!I34</f>
        <v>4000</v>
      </c>
      <c r="R34" s="32">
        <f>'Avd 9 - Idrettsskolen'!G34:G149</f>
        <v>0</v>
      </c>
      <c r="S34" s="32">
        <f>'Avd 9 - Idrettsskolen'!I34</f>
        <v>0</v>
      </c>
      <c r="T34" s="37">
        <f>'Avd 10 - Innebandy'!D34</f>
        <v>0</v>
      </c>
      <c r="U34" s="74">
        <f>'Avd 11 - Volleyball'!D34</f>
        <v>0</v>
      </c>
      <c r="V34" s="26">
        <f>'Avd 12 - Badminton'!D34</f>
        <v>0</v>
      </c>
      <c r="W34" s="35">
        <f>SUM(C34+F34+H34+J34+L34+N34+P34+R34)</f>
        <v>4000</v>
      </c>
      <c r="X34" s="35">
        <f>D34+E34+G34+I34+K34+M34+O34+Q34+S34+T34+U34+V34</f>
        <v>4000</v>
      </c>
    </row>
    <row r="35" spans="1:24" x14ac:dyDescent="0.3">
      <c r="A35" s="12" t="s">
        <v>30</v>
      </c>
      <c r="C35" s="37">
        <f>'Avd 1 - Hovedlaget'!G35:G150</f>
        <v>302600</v>
      </c>
      <c r="D35" s="37">
        <f>'Avd 1 - Hovedlaget'!I35</f>
        <v>368600</v>
      </c>
      <c r="E35" s="32">
        <f>SUM('Avd 2 - Kiosk'!D35)</f>
        <v>0</v>
      </c>
      <c r="F35" s="39">
        <f>'Avd 3 - Langrenn'!G35:G150</f>
        <v>0</v>
      </c>
      <c r="G35" s="39">
        <f>'Avd 3 - Langrenn'!I35</f>
        <v>0</v>
      </c>
      <c r="H35" s="57">
        <f>'Avd 4 - Friidrett'!C35</f>
        <v>0</v>
      </c>
      <c r="I35" s="57">
        <f>'Avd 4 - Friidrett'!E35</f>
        <v>0</v>
      </c>
      <c r="J35" s="24">
        <f>'Avd 5 - Fotball'!G35:G150</f>
        <v>250000</v>
      </c>
      <c r="K35" s="24">
        <f>'Avd 5 - Fotball'!I35</f>
        <v>255000</v>
      </c>
      <c r="L35" s="26">
        <f>'Avd 6 - Håndball'!G35:G150</f>
        <v>50000</v>
      </c>
      <c r="M35" s="26">
        <f>'Avd 6 - Håndball'!I35</f>
        <v>50000</v>
      </c>
      <c r="N35" s="28">
        <f>'Avd 7 - Lions'!G35:G150</f>
        <v>0</v>
      </c>
      <c r="O35" s="117">
        <f>'Avd 7 - Lions'!I35</f>
        <v>0</v>
      </c>
      <c r="P35" s="30">
        <f>'Avd 8 - Trim'!G35:G150</f>
        <v>67000</v>
      </c>
      <c r="Q35" s="30">
        <f>'Avd 8 - Trim'!I35</f>
        <v>65200</v>
      </c>
      <c r="R35" s="32">
        <f>'Avd 9 - Idrettsskolen'!G35:G150</f>
        <v>20000</v>
      </c>
      <c r="S35" s="32">
        <f>'Avd 9 - Idrettsskolen'!I35</f>
        <v>10000</v>
      </c>
      <c r="T35" s="37">
        <f>'Avd 10 - Innebandy'!D35</f>
        <v>0</v>
      </c>
      <c r="U35" s="74">
        <f>'Avd 11 - Volleyball'!D35</f>
        <v>0</v>
      </c>
      <c r="V35" s="26">
        <f>'Avd 12 - Badminton'!D35</f>
        <v>0</v>
      </c>
      <c r="W35" s="60">
        <f>SUM(C35+F35+H35+J35+L35+N35+P35+R35)</f>
        <v>689600</v>
      </c>
      <c r="X35" s="35">
        <f>D35+E35+G35+I35+K35+M35+O35+Q35+S35+T35+U35+V35</f>
        <v>748800</v>
      </c>
    </row>
    <row r="36" spans="1:24" x14ac:dyDescent="0.3">
      <c r="A36">
        <v>5400</v>
      </c>
      <c r="B36" t="s">
        <v>31</v>
      </c>
      <c r="C36" s="37">
        <f>'Avd 1 - Hovedlaget'!G36:G151</f>
        <v>38070</v>
      </c>
      <c r="D36" s="37">
        <f>'Avd 1 - Hovedlaget'!I36</f>
        <v>48000</v>
      </c>
      <c r="E36" s="32">
        <f>SUM('Avd 2 - Kiosk'!D36)</f>
        <v>0</v>
      </c>
      <c r="F36" s="39">
        <f>'Avd 3 - Langrenn'!G36:G151</f>
        <v>0</v>
      </c>
      <c r="G36" s="39">
        <f>'Avd 3 - Langrenn'!I36</f>
        <v>0</v>
      </c>
      <c r="H36" s="57">
        <f>'Avd 4 - Friidrett'!C36</f>
        <v>0</v>
      </c>
      <c r="I36" s="57">
        <f>'Avd 4 - Friidrett'!E36</f>
        <v>0</v>
      </c>
      <c r="J36" s="24">
        <f>'Avd 5 - Fotball'!G36:G151</f>
        <v>16920</v>
      </c>
      <c r="K36" s="24">
        <f>'Avd 5 - Fotball'!I36</f>
        <v>20000</v>
      </c>
      <c r="L36" s="26">
        <f>'Avd 6 - Håndball'!G36:G151</f>
        <v>0</v>
      </c>
      <c r="M36" s="26">
        <f>'Avd 6 - Håndball'!I36</f>
        <v>0</v>
      </c>
      <c r="N36" s="28">
        <f>'Avd 7 - Lions'!G36:G151</f>
        <v>0</v>
      </c>
      <c r="O36" s="117">
        <f>'Avd 7 - Lions'!I36</f>
        <v>0</v>
      </c>
      <c r="P36" s="30">
        <f>'Avd 8 - Trim'!G36:G151</f>
        <v>8900</v>
      </c>
      <c r="Q36" s="30">
        <f>'Avd 8 - Trim'!I36</f>
        <v>8700</v>
      </c>
      <c r="R36" s="32">
        <f>'Avd 9 - Idrettsskolen'!G36:G151</f>
        <v>0</v>
      </c>
      <c r="S36" s="32">
        <f>'Avd 9 - Idrettsskolen'!I36</f>
        <v>0</v>
      </c>
      <c r="T36" s="37">
        <f>'Avd 10 - Innebandy'!D36</f>
        <v>0</v>
      </c>
      <c r="U36" s="74">
        <f>'Avd 11 - Volleyball'!D36</f>
        <v>0</v>
      </c>
      <c r="V36" s="26">
        <f>'Avd 12 - Badminton'!D36</f>
        <v>0</v>
      </c>
      <c r="W36" s="35">
        <f>SUM(C36+F36+H36+J36+L36+N36+P36+R36)</f>
        <v>63890</v>
      </c>
      <c r="X36" s="35">
        <f>D36+E36+G36+I36+K36+M36+O36+Q36+S36+T36+U36+V36</f>
        <v>76700</v>
      </c>
    </row>
    <row r="37" spans="1:24" x14ac:dyDescent="0.3">
      <c r="A37" s="12" t="s">
        <v>32</v>
      </c>
      <c r="C37" s="37">
        <f>'Avd 1 - Hovedlaget'!G37:G152</f>
        <v>38070</v>
      </c>
      <c r="D37" s="37">
        <f>'Avd 1 - Hovedlaget'!I37</f>
        <v>48000</v>
      </c>
      <c r="E37" s="32">
        <f>SUM('Avd 2 - Kiosk'!D37)</f>
        <v>0</v>
      </c>
      <c r="F37" s="39">
        <f>'Avd 3 - Langrenn'!G37:G152</f>
        <v>0</v>
      </c>
      <c r="G37" s="39">
        <f>'Avd 3 - Langrenn'!I37</f>
        <v>0</v>
      </c>
      <c r="H37" s="57">
        <f>'Avd 4 - Friidrett'!C37</f>
        <v>0</v>
      </c>
      <c r="I37" s="57">
        <f>'Avd 4 - Friidrett'!E37</f>
        <v>0</v>
      </c>
      <c r="J37" s="24">
        <f>'Avd 5 - Fotball'!G37:G152</f>
        <v>16920</v>
      </c>
      <c r="K37" s="24">
        <f>'Avd 5 - Fotball'!I37</f>
        <v>20000</v>
      </c>
      <c r="L37" s="26">
        <f>'Avd 6 - Håndball'!G37:G152</f>
        <v>0</v>
      </c>
      <c r="M37" s="26">
        <f>'Avd 6 - Håndball'!I37</f>
        <v>0</v>
      </c>
      <c r="N37" s="28">
        <f>'Avd 7 - Lions'!G37:G152</f>
        <v>0</v>
      </c>
      <c r="O37" s="117">
        <f>'Avd 7 - Lions'!I37</f>
        <v>0</v>
      </c>
      <c r="P37" s="30">
        <f>'Avd 8 - Trim'!G37:G152</f>
        <v>0</v>
      </c>
      <c r="Q37" s="30">
        <f>'Avd 8 - Trim'!I37</f>
        <v>8700</v>
      </c>
      <c r="R37" s="32">
        <f>'Avd 9 - Idrettsskolen'!G37:G152</f>
        <v>0</v>
      </c>
      <c r="S37" s="32">
        <f>'Avd 9 - Idrettsskolen'!I37</f>
        <v>0</v>
      </c>
      <c r="T37" s="37">
        <f>'Avd 10 - Innebandy'!D37</f>
        <v>0</v>
      </c>
      <c r="U37" s="74">
        <f>'Avd 11 - Volleyball'!D37</f>
        <v>0</v>
      </c>
      <c r="V37" s="26">
        <f>'Avd 12 - Badminton'!D37</f>
        <v>0</v>
      </c>
      <c r="W37" s="35">
        <f>SUM(C37+F37+H37+J37+L37+N37+P37+R37)</f>
        <v>54990</v>
      </c>
      <c r="X37" s="35">
        <f>D37+E37+G37+I37+K37+M37+O37+Q37+S37+T37+U37+V37</f>
        <v>76700</v>
      </c>
    </row>
    <row r="38" spans="1:24" x14ac:dyDescent="0.3">
      <c r="A38" s="12" t="s">
        <v>33</v>
      </c>
      <c r="C38" s="37">
        <f>'Avd 1 - Hovedlaget'!G38:G153</f>
        <v>340670</v>
      </c>
      <c r="D38" s="37">
        <f>'Avd 1 - Hovedlaget'!I38</f>
        <v>416600</v>
      </c>
      <c r="E38" s="32">
        <f>SUM('Avd 2 - Kiosk'!D38)</f>
        <v>0</v>
      </c>
      <c r="F38" s="39">
        <f>'Avd 3 - Langrenn'!G38:G153</f>
        <v>0</v>
      </c>
      <c r="G38" s="39">
        <f>'Avd 3 - Langrenn'!I38</f>
        <v>0</v>
      </c>
      <c r="H38" s="57">
        <f>'Avd 4 - Friidrett'!C38</f>
        <v>0</v>
      </c>
      <c r="I38" s="57">
        <f>'Avd 4 - Friidrett'!E38</f>
        <v>0</v>
      </c>
      <c r="J38" s="24">
        <f>'Avd 5 - Fotball'!G38:G153</f>
        <v>266920</v>
      </c>
      <c r="K38" s="24">
        <f>'Avd 5 - Fotball'!I38</f>
        <v>275000</v>
      </c>
      <c r="L38" s="26">
        <f>'Avd 6 - Håndball'!G38:G153</f>
        <v>50000</v>
      </c>
      <c r="M38" s="26">
        <f>'Avd 6 - Håndball'!I38</f>
        <v>50000</v>
      </c>
      <c r="N38" s="28">
        <f>'Avd 7 - Lions'!G38:G153</f>
        <v>0</v>
      </c>
      <c r="O38" s="117">
        <f>'Avd 7 - Lions'!I38</f>
        <v>0</v>
      </c>
      <c r="P38" s="30">
        <f>'Avd 8 - Trim'!G38:G153</f>
        <v>75900</v>
      </c>
      <c r="Q38" s="30">
        <f>'Avd 8 - Trim'!I38</f>
        <v>73900</v>
      </c>
      <c r="R38" s="32">
        <f>'Avd 9 - Idrettsskolen'!G38:G153</f>
        <v>20000</v>
      </c>
      <c r="S38" s="32">
        <f>'Avd 9 - Idrettsskolen'!I38</f>
        <v>10000</v>
      </c>
      <c r="T38" s="37">
        <f>'Avd 10 - Innebandy'!D38</f>
        <v>0</v>
      </c>
      <c r="U38" s="74">
        <f>'Avd 11 - Volleyball'!D38</f>
        <v>0</v>
      </c>
      <c r="V38" s="26">
        <f>'Avd 12 - Badminton'!D38</f>
        <v>0</v>
      </c>
      <c r="W38" s="60">
        <f>SUM(C38+F38+H38+J38+L38+N38+P38+R38)</f>
        <v>753490</v>
      </c>
      <c r="X38" s="35">
        <f>D38+E38+G38+I38+K38+M38+O38+Q38+S38+T38+U38+V38</f>
        <v>825500</v>
      </c>
    </row>
    <row r="39" spans="1:24" x14ac:dyDescent="0.3">
      <c r="A39" s="6">
        <v>6000</v>
      </c>
      <c r="B39" s="9" t="s">
        <v>34</v>
      </c>
      <c r="C39" s="37">
        <f>'Avd 1 - Hovedlaget'!G39:G154</f>
        <v>0</v>
      </c>
      <c r="D39" s="37">
        <f>'Avd 1 - Hovedlaget'!I39</f>
        <v>0</v>
      </c>
      <c r="E39" s="32">
        <f>SUM('Avd 2 - Kiosk'!D39)</f>
        <v>0</v>
      </c>
      <c r="F39" s="39">
        <f>'Avd 3 - Langrenn'!G39:G154</f>
        <v>0</v>
      </c>
      <c r="G39" s="39">
        <f>'Avd 3 - Langrenn'!I39</f>
        <v>0</v>
      </c>
      <c r="H39" s="57">
        <f>'Avd 4 - Friidrett'!C39</f>
        <v>0</v>
      </c>
      <c r="I39" s="57">
        <f>'Avd 4 - Friidrett'!E39</f>
        <v>0</v>
      </c>
      <c r="J39" s="24">
        <f>'Avd 5 - Fotball'!G39:G154</f>
        <v>0</v>
      </c>
      <c r="K39" s="24">
        <f>'Avd 5 - Fotball'!I39</f>
        <v>0</v>
      </c>
      <c r="L39" s="26">
        <f>'Avd 6 - Håndball'!G39:G154</f>
        <v>0</v>
      </c>
      <c r="M39" s="26">
        <f>'Avd 6 - Håndball'!I39</f>
        <v>0</v>
      </c>
      <c r="N39" s="28">
        <f>'Avd 7 - Lions'!G39:G154</f>
        <v>0</v>
      </c>
      <c r="O39" s="117">
        <f>'Avd 7 - Lions'!I39</f>
        <v>0</v>
      </c>
      <c r="P39" s="30">
        <f>'Avd 8 - Trim'!G39:G154</f>
        <v>0</v>
      </c>
      <c r="Q39" s="30">
        <f>'Avd 8 - Trim'!I39</f>
        <v>0</v>
      </c>
      <c r="R39" s="32">
        <f>'Avd 9 - Idrettsskolen'!G39:G154</f>
        <v>0</v>
      </c>
      <c r="S39" s="32">
        <f>'Avd 9 - Idrettsskolen'!I39</f>
        <v>0</v>
      </c>
      <c r="T39" s="37">
        <f>'Avd 10 - Innebandy'!D39</f>
        <v>0</v>
      </c>
      <c r="U39" s="74">
        <f>'Avd 11 - Volleyball'!D39</f>
        <v>0</v>
      </c>
      <c r="V39" s="26">
        <f>'Avd 12 - Badminton'!D39</f>
        <v>0</v>
      </c>
      <c r="W39" s="35">
        <f>SUM(C39+F39+H39+J39+L39+N39+P39+R39)</f>
        <v>0</v>
      </c>
      <c r="X39" s="35">
        <f>D39+E39+G39+I39+K39+M39+O39+Q39+S39+T39+U39+V39</f>
        <v>0</v>
      </c>
    </row>
    <row r="40" spans="1:24" x14ac:dyDescent="0.3">
      <c r="A40" s="6">
        <v>6014</v>
      </c>
      <c r="B40" s="9" t="s">
        <v>35</v>
      </c>
      <c r="C40" s="37">
        <f>'Avd 1 - Hovedlaget'!G40:G155</f>
        <v>0</v>
      </c>
      <c r="D40" s="37">
        <f>'Avd 1 - Hovedlaget'!I40</f>
        <v>0</v>
      </c>
      <c r="E40" s="32">
        <f>SUM('Avd 2 - Kiosk'!D40)</f>
        <v>0</v>
      </c>
      <c r="F40" s="39">
        <f>'Avd 3 - Langrenn'!G40:G155</f>
        <v>0</v>
      </c>
      <c r="G40" s="39">
        <f>'Avd 3 - Langrenn'!I40</f>
        <v>0</v>
      </c>
      <c r="H40" s="57">
        <f>'Avd 4 - Friidrett'!C40</f>
        <v>0</v>
      </c>
      <c r="I40" s="57">
        <f>'Avd 4 - Friidrett'!E40</f>
        <v>0</v>
      </c>
      <c r="J40" s="24">
        <f>'Avd 5 - Fotball'!G40:G155</f>
        <v>0</v>
      </c>
      <c r="K40" s="24">
        <f>'Avd 5 - Fotball'!I40</f>
        <v>0</v>
      </c>
      <c r="L40" s="26">
        <f>'Avd 6 - Håndball'!G40:G155</f>
        <v>0</v>
      </c>
      <c r="M40" s="26">
        <f>'Avd 6 - Håndball'!I40</f>
        <v>0</v>
      </c>
      <c r="N40" s="28">
        <f>'Avd 7 - Lions'!G40:G155</f>
        <v>0</v>
      </c>
      <c r="O40" s="117">
        <f>'Avd 7 - Lions'!I40</f>
        <v>0</v>
      </c>
      <c r="P40" s="30">
        <f>'Avd 8 - Trim'!G40:G155</f>
        <v>0</v>
      </c>
      <c r="Q40" s="30">
        <f>'Avd 8 - Trim'!I40</f>
        <v>0</v>
      </c>
      <c r="R40" s="32">
        <f>'Avd 9 - Idrettsskolen'!G40:G155</f>
        <v>0</v>
      </c>
      <c r="S40" s="32">
        <f>'Avd 9 - Idrettsskolen'!I40</f>
        <v>0</v>
      </c>
      <c r="T40" s="37">
        <f>'Avd 10 - Innebandy'!D40</f>
        <v>0</v>
      </c>
      <c r="U40" s="74">
        <f>'Avd 11 - Volleyball'!D40</f>
        <v>0</v>
      </c>
      <c r="V40" s="26">
        <f>'Avd 12 - Badminton'!D40</f>
        <v>0</v>
      </c>
      <c r="W40" s="35">
        <f>SUM(C40+F40+H40+J40+L40+N40+P40+R40)</f>
        <v>0</v>
      </c>
      <c r="X40" s="35">
        <f>D40+E40+G40+I40+K40+M40+O40+Q40+S40+T40+U40+V40</f>
        <v>0</v>
      </c>
    </row>
    <row r="41" spans="1:24" x14ac:dyDescent="0.3">
      <c r="A41" s="6">
        <v>6015</v>
      </c>
      <c r="B41" s="9" t="s">
        <v>36</v>
      </c>
      <c r="C41" s="37">
        <f>'Avd 1 - Hovedlaget'!G41:G156</f>
        <v>0</v>
      </c>
      <c r="D41" s="37">
        <f>'Avd 1 - Hovedlaget'!I41</f>
        <v>0</v>
      </c>
      <c r="E41" s="32">
        <f>SUM('Avd 2 - Kiosk'!D41)</f>
        <v>0</v>
      </c>
      <c r="F41" s="39">
        <f>'Avd 3 - Langrenn'!G41:G156</f>
        <v>0</v>
      </c>
      <c r="G41" s="39">
        <f>'Avd 3 - Langrenn'!I41</f>
        <v>0</v>
      </c>
      <c r="H41" s="57">
        <f>'Avd 4 - Friidrett'!C41</f>
        <v>0</v>
      </c>
      <c r="I41" s="57">
        <f>'Avd 4 - Friidrett'!E41</f>
        <v>0</v>
      </c>
      <c r="J41" s="24">
        <f>'Avd 5 - Fotball'!G41:G156</f>
        <v>0</v>
      </c>
      <c r="K41" s="24">
        <f>'Avd 5 - Fotball'!I41</f>
        <v>0</v>
      </c>
      <c r="L41" s="26">
        <f>'Avd 6 - Håndball'!G41:G156</f>
        <v>0</v>
      </c>
      <c r="M41" s="26">
        <f>'Avd 6 - Håndball'!I41</f>
        <v>0</v>
      </c>
      <c r="N41" s="28">
        <f>'Avd 7 - Lions'!G41:G156</f>
        <v>0</v>
      </c>
      <c r="O41" s="117">
        <f>'Avd 7 - Lions'!I41</f>
        <v>0</v>
      </c>
      <c r="P41" s="30">
        <f>'Avd 8 - Trim'!G41:G156</f>
        <v>0</v>
      </c>
      <c r="Q41" s="30">
        <f>'Avd 8 - Trim'!I41</f>
        <v>0</v>
      </c>
      <c r="R41" s="32">
        <f>'Avd 9 - Idrettsskolen'!G41:G156</f>
        <v>0</v>
      </c>
      <c r="S41" s="32">
        <f>'Avd 9 - Idrettsskolen'!I41</f>
        <v>0</v>
      </c>
      <c r="T41" s="37">
        <f>'Avd 10 - Innebandy'!D41</f>
        <v>0</v>
      </c>
      <c r="U41" s="74">
        <f>'Avd 11 - Volleyball'!D41</f>
        <v>0</v>
      </c>
      <c r="V41" s="26">
        <f>'Avd 12 - Badminton'!D41</f>
        <v>0</v>
      </c>
      <c r="W41" s="35">
        <f>SUM(C41+F41+H41+J41+L41+N41+P41+R41)</f>
        <v>0</v>
      </c>
      <c r="X41" s="35">
        <f>D41+E41+G41+I41+K41+M41+O41+Q41+S41+T41+U41+V41</f>
        <v>0</v>
      </c>
    </row>
    <row r="42" spans="1:24" x14ac:dyDescent="0.3">
      <c r="A42" s="6">
        <v>6018</v>
      </c>
      <c r="B42" s="9" t="s">
        <v>37</v>
      </c>
      <c r="C42" s="37">
        <f>'Avd 1 - Hovedlaget'!G42:G157</f>
        <v>0</v>
      </c>
      <c r="D42" s="37">
        <f>'Avd 1 - Hovedlaget'!I42</f>
        <v>0</v>
      </c>
      <c r="E42" s="32">
        <f>SUM('Avd 2 - Kiosk'!D42)</f>
        <v>0</v>
      </c>
      <c r="F42" s="39">
        <f>'Avd 3 - Langrenn'!G42:G157</f>
        <v>0</v>
      </c>
      <c r="G42" s="39">
        <f>'Avd 3 - Langrenn'!I42</f>
        <v>0</v>
      </c>
      <c r="H42" s="57">
        <f>'Avd 4 - Friidrett'!C42</f>
        <v>0</v>
      </c>
      <c r="I42" s="57">
        <f>'Avd 4 - Friidrett'!E42</f>
        <v>0</v>
      </c>
      <c r="J42" s="24">
        <f>'Avd 5 - Fotball'!G42:G157</f>
        <v>0</v>
      </c>
      <c r="K42" s="24">
        <f>'Avd 5 - Fotball'!I42</f>
        <v>0</v>
      </c>
      <c r="L42" s="26">
        <f>'Avd 6 - Håndball'!G42:G157</f>
        <v>0</v>
      </c>
      <c r="M42" s="26">
        <f>'Avd 6 - Håndball'!I42</f>
        <v>0</v>
      </c>
      <c r="N42" s="28">
        <f>'Avd 7 - Lions'!G42:G157</f>
        <v>0</v>
      </c>
      <c r="O42" s="117">
        <f>'Avd 7 - Lions'!I42</f>
        <v>0</v>
      </c>
      <c r="P42" s="30">
        <f>'Avd 8 - Trim'!G42:G157</f>
        <v>0</v>
      </c>
      <c r="Q42" s="30">
        <f>'Avd 8 - Trim'!I42</f>
        <v>0</v>
      </c>
      <c r="R42" s="32">
        <f>'Avd 9 - Idrettsskolen'!G42:G157</f>
        <v>0</v>
      </c>
      <c r="S42" s="32">
        <f>'Avd 9 - Idrettsskolen'!I42</f>
        <v>0</v>
      </c>
      <c r="T42" s="37">
        <f>'Avd 10 - Innebandy'!D42</f>
        <v>0</v>
      </c>
      <c r="U42" s="74">
        <f>'Avd 11 - Volleyball'!D42</f>
        <v>0</v>
      </c>
      <c r="V42" s="26">
        <f>'Avd 12 - Badminton'!D42</f>
        <v>0</v>
      </c>
      <c r="W42" s="35">
        <f>SUM(C42+F42+H42+J42+L42+N42+P42+R42)</f>
        <v>0</v>
      </c>
      <c r="X42" s="35">
        <f>D42+E42+G42+I42+K42+M42+O42+Q42+S42+T42+U42+V42</f>
        <v>0</v>
      </c>
    </row>
    <row r="43" spans="1:24" x14ac:dyDescent="0.3">
      <c r="A43" s="12" t="s">
        <v>44</v>
      </c>
      <c r="C43" s="37">
        <f>'Avd 1 - Hovedlaget'!G43:G158</f>
        <v>0</v>
      </c>
      <c r="D43" s="37">
        <f>'Avd 1 - Hovedlaget'!I43</f>
        <v>0</v>
      </c>
      <c r="E43" s="32">
        <f>SUM('Avd 2 - Kiosk'!D43)</f>
        <v>0</v>
      </c>
      <c r="F43" s="39">
        <f>'Avd 3 - Langrenn'!G43:G158</f>
        <v>0</v>
      </c>
      <c r="G43" s="39">
        <f>'Avd 3 - Langrenn'!I43</f>
        <v>0</v>
      </c>
      <c r="H43" s="57">
        <f>'Avd 4 - Friidrett'!C43</f>
        <v>0</v>
      </c>
      <c r="I43" s="57">
        <f>'Avd 4 - Friidrett'!E43</f>
        <v>0</v>
      </c>
      <c r="J43" s="24">
        <f>'Avd 5 - Fotball'!G43:G158</f>
        <v>0</v>
      </c>
      <c r="K43" s="24">
        <f>'Avd 5 - Fotball'!I43</f>
        <v>0</v>
      </c>
      <c r="L43" s="26">
        <f>'Avd 6 - Håndball'!G43:G158</f>
        <v>0</v>
      </c>
      <c r="M43" s="26">
        <f>'Avd 6 - Håndball'!I43</f>
        <v>0</v>
      </c>
      <c r="N43" s="28">
        <f>'Avd 7 - Lions'!G43:G158</f>
        <v>0</v>
      </c>
      <c r="O43" s="117">
        <f>'Avd 7 - Lions'!I43</f>
        <v>0</v>
      </c>
      <c r="P43" s="30">
        <f>'Avd 8 - Trim'!G43:G158</f>
        <v>0</v>
      </c>
      <c r="Q43" s="30">
        <f>'Avd 8 - Trim'!I43</f>
        <v>0</v>
      </c>
      <c r="R43" s="32">
        <f>'Avd 9 - Idrettsskolen'!G43:G158</f>
        <v>0</v>
      </c>
      <c r="S43" s="32">
        <f>'Avd 9 - Idrettsskolen'!I43</f>
        <v>0</v>
      </c>
      <c r="T43" s="37">
        <f>'Avd 10 - Innebandy'!D43</f>
        <v>0</v>
      </c>
      <c r="U43" s="74">
        <f>'Avd 11 - Volleyball'!D43</f>
        <v>0</v>
      </c>
      <c r="V43" s="26">
        <f>'Avd 12 - Badminton'!D43</f>
        <v>0</v>
      </c>
      <c r="W43" s="60">
        <f>SUM(C43+F43+H43+J43+L43+N43+P43+R43)</f>
        <v>0</v>
      </c>
      <c r="X43" s="35">
        <f>D43+E43+G43+I43+K43+M43+O43+Q43+S43+T43+U43+V43</f>
        <v>0</v>
      </c>
    </row>
    <row r="44" spans="1:24" x14ac:dyDescent="0.3">
      <c r="A44" s="6">
        <v>6300</v>
      </c>
      <c r="B44" s="7" t="s">
        <v>38</v>
      </c>
      <c r="C44" s="37">
        <f>'Avd 1 - Hovedlaget'!G44:G159</f>
        <v>80000</v>
      </c>
      <c r="D44" s="37">
        <f>'Avd 1 - Hovedlaget'!I44</f>
        <v>0</v>
      </c>
      <c r="E44" s="32">
        <f>SUM('Avd 2 - Kiosk'!D44)</f>
        <v>20000</v>
      </c>
      <c r="F44" s="39">
        <f>'Avd 3 - Langrenn'!G44:G159</f>
        <v>10000</v>
      </c>
      <c r="G44" s="39">
        <f>'Avd 3 - Langrenn'!I44</f>
        <v>10000</v>
      </c>
      <c r="H44" s="57">
        <f>'Avd 4 - Friidrett'!C44</f>
        <v>0</v>
      </c>
      <c r="I44" s="57">
        <f>'Avd 4 - Friidrett'!E44</f>
        <v>0</v>
      </c>
      <c r="J44" s="24">
        <f>'Avd 5 - Fotball'!G44:G159</f>
        <v>0</v>
      </c>
      <c r="K44" s="24">
        <f>'Avd 5 - Fotball'!I44</f>
        <v>0</v>
      </c>
      <c r="L44" s="26">
        <f>'Avd 6 - Håndball'!G44:G159</f>
        <v>2000</v>
      </c>
      <c r="M44" s="26">
        <f>'Avd 6 - Håndball'!I44</f>
        <v>0</v>
      </c>
      <c r="N44" s="28">
        <f>'Avd 7 - Lions'!G44:G159</f>
        <v>0</v>
      </c>
      <c r="O44" s="117">
        <f>'Avd 7 - Lions'!I44</f>
        <v>0</v>
      </c>
      <c r="P44" s="30">
        <f>'Avd 8 - Trim'!G44:G159</f>
        <v>0</v>
      </c>
      <c r="Q44" s="30">
        <f>'Avd 8 - Trim'!I44</f>
        <v>0</v>
      </c>
      <c r="R44" s="32">
        <f>'Avd 9 - Idrettsskolen'!G44:G159</f>
        <v>1000</v>
      </c>
      <c r="S44" s="32">
        <f>'Avd 9 - Idrettsskolen'!I44</f>
        <v>2000</v>
      </c>
      <c r="T44" s="37">
        <f>'Avd 10 - Innebandy'!D44</f>
        <v>0</v>
      </c>
      <c r="U44" s="74">
        <f>'Avd 11 - Volleyball'!D44</f>
        <v>0</v>
      </c>
      <c r="V44" s="26">
        <f>'Avd 12 - Badminton'!D44</f>
        <v>0</v>
      </c>
      <c r="W44" s="35">
        <f>SUM(C44+F44+H44+J44+L44+N44+P44+R44)</f>
        <v>93000</v>
      </c>
      <c r="X44" s="35">
        <f>D44+E44+G44+I44+K44+M44+O44+Q44+S44+T44+U44+V44</f>
        <v>32000</v>
      </c>
    </row>
    <row r="45" spans="1:24" x14ac:dyDescent="0.3">
      <c r="A45" s="6">
        <v>6301</v>
      </c>
      <c r="B45" s="7" t="s">
        <v>39</v>
      </c>
      <c r="C45" s="37">
        <f>'Avd 1 - Hovedlaget'!G45:G160</f>
        <v>0</v>
      </c>
      <c r="D45" s="37">
        <f>'Avd 1 - Hovedlaget'!I45</f>
        <v>0</v>
      </c>
      <c r="E45" s="32">
        <f>SUM('Avd 2 - Kiosk'!D45)</f>
        <v>0</v>
      </c>
      <c r="F45" s="39">
        <f>'Avd 3 - Langrenn'!G45:G160</f>
        <v>0</v>
      </c>
      <c r="G45" s="39">
        <f>'Avd 3 - Langrenn'!I45</f>
        <v>0</v>
      </c>
      <c r="H45" s="57">
        <f>'Avd 4 - Friidrett'!C45</f>
        <v>0</v>
      </c>
      <c r="I45" s="57">
        <f>'Avd 4 - Friidrett'!E45</f>
        <v>0</v>
      </c>
      <c r="J45" s="24">
        <f>'Avd 5 - Fotball'!G45:G160</f>
        <v>489000</v>
      </c>
      <c r="K45" s="24">
        <f>'Avd 5 - Fotball'!I45</f>
        <v>600000</v>
      </c>
      <c r="L45" s="26">
        <f>'Avd 6 - Håndball'!G45:G160</f>
        <v>100000</v>
      </c>
      <c r="M45" s="26">
        <f>'Avd 6 - Håndball'!I45</f>
        <v>120000</v>
      </c>
      <c r="N45" s="28">
        <f>'Avd 7 - Lions'!G45:G160</f>
        <v>10000</v>
      </c>
      <c r="O45" s="117">
        <f>'Avd 7 - Lions'!I45</f>
        <v>0</v>
      </c>
      <c r="P45" s="30">
        <f>'Avd 8 - Trim'!G45:G160</f>
        <v>0</v>
      </c>
      <c r="Q45" s="30">
        <f>'Avd 8 - Trim'!I45</f>
        <v>0</v>
      </c>
      <c r="R45" s="32">
        <f>'Avd 9 - Idrettsskolen'!G45:G160</f>
        <v>5000</v>
      </c>
      <c r="S45" s="32">
        <f>'Avd 9 - Idrettsskolen'!I45</f>
        <v>20000</v>
      </c>
      <c r="T45" s="37">
        <f>'Avd 10 - Innebandy'!D45</f>
        <v>0</v>
      </c>
      <c r="U45" s="74">
        <f>'Avd 11 - Volleyball'!D45</f>
        <v>0</v>
      </c>
      <c r="V45" s="26">
        <f>'Avd 12 - Badminton'!D45</f>
        <v>5000</v>
      </c>
      <c r="W45" s="35">
        <f>SUM(C45+F45+H45+J45+L45+N45+P45+R45)</f>
        <v>604000</v>
      </c>
      <c r="X45" s="35">
        <f>D45+E45+G45+I45+K45+M45+O45+Q45+S45+T45+U45+V45</f>
        <v>745000</v>
      </c>
    </row>
    <row r="46" spans="1:24" x14ac:dyDescent="0.3">
      <c r="A46" s="6">
        <v>6360</v>
      </c>
      <c r="B46" s="7" t="s">
        <v>40</v>
      </c>
      <c r="C46" s="37">
        <f>'Avd 1 - Hovedlaget'!G46:G161</f>
        <v>80000</v>
      </c>
      <c r="D46" s="37">
        <f>'Avd 1 - Hovedlaget'!I46</f>
        <v>0</v>
      </c>
      <c r="E46" s="32">
        <f>SUM('Avd 2 - Kiosk'!D46)</f>
        <v>5000</v>
      </c>
      <c r="F46" s="39">
        <f>'Avd 3 - Langrenn'!G46:G161</f>
        <v>0</v>
      </c>
      <c r="G46" s="39">
        <f>'Avd 3 - Langrenn'!I46</f>
        <v>0</v>
      </c>
      <c r="H46" s="57">
        <f>'Avd 4 - Friidrett'!C46</f>
        <v>0</v>
      </c>
      <c r="I46" s="57">
        <f>'Avd 4 - Friidrett'!E46</f>
        <v>0</v>
      </c>
      <c r="J46" s="24">
        <f>'Avd 5 - Fotball'!G46:G161</f>
        <v>0</v>
      </c>
      <c r="K46" s="24">
        <f>'Avd 5 - Fotball'!I46</f>
        <v>0</v>
      </c>
      <c r="L46" s="26">
        <f>'Avd 6 - Håndball'!G46:G161</f>
        <v>0</v>
      </c>
      <c r="M46" s="26">
        <f>'Avd 6 - Håndball'!I46</f>
        <v>0</v>
      </c>
      <c r="N46" s="28">
        <f>'Avd 7 - Lions'!G46:G161</f>
        <v>0</v>
      </c>
      <c r="O46" s="117">
        <f>'Avd 7 - Lions'!I46</f>
        <v>0</v>
      </c>
      <c r="P46" s="30">
        <f>'Avd 8 - Trim'!G46:G161</f>
        <v>0</v>
      </c>
      <c r="Q46" s="30">
        <f>'Avd 8 - Trim'!I46</f>
        <v>0</v>
      </c>
      <c r="R46" s="32">
        <f>'Avd 9 - Idrettsskolen'!G46:G161</f>
        <v>0</v>
      </c>
      <c r="S46" s="32">
        <f>'Avd 9 - Idrettsskolen'!I46</f>
        <v>0</v>
      </c>
      <c r="T46" s="37">
        <f>'Avd 10 - Innebandy'!D46</f>
        <v>0</v>
      </c>
      <c r="U46" s="74">
        <f>'Avd 11 - Volleyball'!D46</f>
        <v>0</v>
      </c>
      <c r="V46" s="26">
        <f>'Avd 12 - Badminton'!D46</f>
        <v>0</v>
      </c>
      <c r="W46" s="35">
        <f>SUM(C46+F46+H46+J46+L46+N46+P46+R46)</f>
        <v>80000</v>
      </c>
      <c r="X46" s="35">
        <f>D46+E46+G46+I46+K46+M46+O46+Q46+S46+T46+U46+V46</f>
        <v>5000</v>
      </c>
    </row>
    <row r="47" spans="1:24" x14ac:dyDescent="0.3">
      <c r="A47" s="6">
        <v>6380</v>
      </c>
      <c r="B47" s="7" t="s">
        <v>41</v>
      </c>
      <c r="C47" s="37">
        <f>'Avd 1 - Hovedlaget'!G47:G162</f>
        <v>0</v>
      </c>
      <c r="D47" s="37">
        <f>'Avd 1 - Hovedlaget'!I47</f>
        <v>40000</v>
      </c>
      <c r="E47" s="32">
        <f>SUM('Avd 2 - Kiosk'!D47)</f>
        <v>0</v>
      </c>
      <c r="F47" s="39">
        <f>'Avd 3 - Langrenn'!G47:G162</f>
        <v>0</v>
      </c>
      <c r="G47" s="39">
        <f>'Avd 3 - Langrenn'!I47</f>
        <v>0</v>
      </c>
      <c r="H47" s="57">
        <f>'Avd 4 - Friidrett'!C47</f>
        <v>0</v>
      </c>
      <c r="I47" s="57">
        <f>'Avd 4 - Friidrett'!E47</f>
        <v>0</v>
      </c>
      <c r="J47" s="24">
        <f>'Avd 5 - Fotball'!G47:G162</f>
        <v>0</v>
      </c>
      <c r="K47" s="24">
        <f>'Avd 5 - Fotball'!I47</f>
        <v>0</v>
      </c>
      <c r="L47" s="26">
        <f>'Avd 6 - Håndball'!G47:G162</f>
        <v>0</v>
      </c>
      <c r="M47" s="26">
        <f>'Avd 6 - Håndball'!I47</f>
        <v>0</v>
      </c>
      <c r="N47" s="28">
        <f>'Avd 7 - Lions'!G47:G162</f>
        <v>0</v>
      </c>
      <c r="O47" s="117">
        <f>'Avd 7 - Lions'!I47</f>
        <v>0</v>
      </c>
      <c r="P47" s="30">
        <f>'Avd 8 - Trim'!G47:G162</f>
        <v>0</v>
      </c>
      <c r="Q47" s="30">
        <f>'Avd 8 - Trim'!I47</f>
        <v>0</v>
      </c>
      <c r="R47" s="32">
        <f>'Avd 9 - Idrettsskolen'!G47:G162</f>
        <v>0</v>
      </c>
      <c r="S47" s="32">
        <f>'Avd 9 - Idrettsskolen'!I47</f>
        <v>0</v>
      </c>
      <c r="T47" s="37">
        <f>'Avd 10 - Innebandy'!D47</f>
        <v>0</v>
      </c>
      <c r="U47" s="74">
        <f>'Avd 11 - Volleyball'!D47</f>
        <v>0</v>
      </c>
      <c r="V47" s="26">
        <f>'Avd 12 - Badminton'!D47</f>
        <v>0</v>
      </c>
      <c r="W47" s="35">
        <f>SUM(C47+F47+H47+J47+L47+N47+P47+R47)</f>
        <v>0</v>
      </c>
      <c r="X47" s="35">
        <f>D47+E47+G47+I47+K47+M47+O47+Q47+S47+T47+U47+V47</f>
        <v>40000</v>
      </c>
    </row>
    <row r="48" spans="1:24" x14ac:dyDescent="0.3">
      <c r="A48" s="6">
        <v>6390</v>
      </c>
      <c r="B48" s="9" t="s">
        <v>42</v>
      </c>
      <c r="C48" s="37">
        <f>'Avd 1 - Hovedlaget'!G48:G163</f>
        <v>0</v>
      </c>
      <c r="D48" s="37">
        <f>'Avd 1 - Hovedlaget'!I48</f>
        <v>0</v>
      </c>
      <c r="E48" s="32">
        <f>SUM('Avd 2 - Kiosk'!D48)</f>
        <v>0</v>
      </c>
      <c r="F48" s="39">
        <f>'Avd 3 - Langrenn'!G48:G163</f>
        <v>0</v>
      </c>
      <c r="G48" s="39">
        <f>'Avd 3 - Langrenn'!I48</f>
        <v>0</v>
      </c>
      <c r="H48" s="57">
        <f>'Avd 4 - Friidrett'!C48</f>
        <v>0</v>
      </c>
      <c r="I48" s="57">
        <f>'Avd 4 - Friidrett'!E48</f>
        <v>0</v>
      </c>
      <c r="J48" s="24">
        <f>'Avd 5 - Fotball'!G48:G163</f>
        <v>0</v>
      </c>
      <c r="K48" s="24">
        <f>'Avd 5 - Fotball'!I48</f>
        <v>0</v>
      </c>
      <c r="L48" s="26">
        <f>'Avd 6 - Håndball'!G48:G163</f>
        <v>0</v>
      </c>
      <c r="M48" s="26">
        <f>'Avd 6 - Håndball'!I48</f>
        <v>0</v>
      </c>
      <c r="N48" s="28">
        <f>'Avd 7 - Lions'!G48:G163</f>
        <v>0</v>
      </c>
      <c r="O48" s="117">
        <f>'Avd 7 - Lions'!I48</f>
        <v>0</v>
      </c>
      <c r="P48" s="30">
        <f>'Avd 8 - Trim'!G48:G163</f>
        <v>0</v>
      </c>
      <c r="Q48" s="30">
        <f>'Avd 8 - Trim'!I48</f>
        <v>0</v>
      </c>
      <c r="R48" s="32">
        <f>'Avd 9 - Idrettsskolen'!G48:G163</f>
        <v>0</v>
      </c>
      <c r="S48" s="32">
        <f>'Avd 9 - Idrettsskolen'!I48</f>
        <v>0</v>
      </c>
      <c r="T48" s="37">
        <f>'Avd 10 - Innebandy'!D48</f>
        <v>0</v>
      </c>
      <c r="U48" s="74">
        <f>'Avd 11 - Volleyball'!D48</f>
        <v>0</v>
      </c>
      <c r="V48" s="26">
        <f>'Avd 12 - Badminton'!D48</f>
        <v>0</v>
      </c>
      <c r="W48" s="35">
        <f>SUM(C48+F48+H48+J48+L48+N48+P48+R48)</f>
        <v>0</v>
      </c>
      <c r="X48" s="35">
        <f>D48+E48+G48+I48+K48+M48+O48+Q48+S48+T48+U48+V48</f>
        <v>0</v>
      </c>
    </row>
    <row r="49" spans="1:24" x14ac:dyDescent="0.3">
      <c r="A49" s="12" t="s">
        <v>43</v>
      </c>
      <c r="C49" s="37">
        <f>'Avd 1 - Hovedlaget'!G49:G164</f>
        <v>160000</v>
      </c>
      <c r="D49" s="37">
        <f>'Avd 1 - Hovedlaget'!I49</f>
        <v>40000</v>
      </c>
      <c r="E49" s="32">
        <f>SUM('Avd 2 - Kiosk'!D49)</f>
        <v>25000</v>
      </c>
      <c r="F49" s="39">
        <f>'Avd 3 - Langrenn'!G49:G164</f>
        <v>10000</v>
      </c>
      <c r="G49" s="39">
        <f>'Avd 3 - Langrenn'!I49</f>
        <v>10000</v>
      </c>
      <c r="H49" s="57">
        <f>'Avd 4 - Friidrett'!C49</f>
        <v>0</v>
      </c>
      <c r="I49" s="57">
        <f>'Avd 4 - Friidrett'!E49</f>
        <v>0</v>
      </c>
      <c r="J49" s="24">
        <f>'Avd 5 - Fotball'!G49:G164</f>
        <v>489000</v>
      </c>
      <c r="K49" s="24">
        <f>'Avd 5 - Fotball'!I49</f>
        <v>600000</v>
      </c>
      <c r="L49" s="26">
        <f>'Avd 6 - Håndball'!G49:G164</f>
        <v>102000</v>
      </c>
      <c r="M49" s="26">
        <f>'Avd 6 - Håndball'!I49</f>
        <v>120000</v>
      </c>
      <c r="N49" s="28">
        <f>'Avd 7 - Lions'!G49:G164</f>
        <v>10000</v>
      </c>
      <c r="O49" s="117">
        <f>'Avd 7 - Lions'!I49</f>
        <v>0</v>
      </c>
      <c r="P49" s="30">
        <f>'Avd 8 - Trim'!G49:G164</f>
        <v>0</v>
      </c>
      <c r="Q49" s="30">
        <f>'Avd 8 - Trim'!I49</f>
        <v>0</v>
      </c>
      <c r="R49" s="32">
        <f>'Avd 9 - Idrettsskolen'!G49:G164</f>
        <v>6000</v>
      </c>
      <c r="S49" s="32">
        <f>'Avd 9 - Idrettsskolen'!I49</f>
        <v>22000</v>
      </c>
      <c r="T49" s="37">
        <f>'Avd 10 - Innebandy'!D49</f>
        <v>0</v>
      </c>
      <c r="U49" s="74">
        <f>'Avd 11 - Volleyball'!D49</f>
        <v>0</v>
      </c>
      <c r="V49" s="26">
        <f>'Avd 12 - Badminton'!D49</f>
        <v>5000</v>
      </c>
      <c r="W49" s="60">
        <f>SUM(C49+F49+H49+J49+L49+N49+P49+R49)</f>
        <v>777000</v>
      </c>
      <c r="X49" s="35">
        <f>D49+E49+G49+I49+K49+M49+O49+Q49+S49+T49+U49+V49</f>
        <v>822000</v>
      </c>
    </row>
    <row r="50" spans="1:24" x14ac:dyDescent="0.3">
      <c r="A50" s="6">
        <v>6540</v>
      </c>
      <c r="B50" s="7" t="s">
        <v>45</v>
      </c>
      <c r="C50" s="37">
        <f>'Avd 1 - Hovedlaget'!G50:G165</f>
        <v>30000</v>
      </c>
      <c r="D50" s="37">
        <f>'Avd 1 - Hovedlaget'!I50</f>
        <v>15000</v>
      </c>
      <c r="E50" s="32">
        <f>SUM('Avd 2 - Kiosk'!D50)</f>
        <v>0</v>
      </c>
      <c r="F50" s="39">
        <f>'Avd 3 - Langrenn'!G50:G165</f>
        <v>0</v>
      </c>
      <c r="G50" s="39">
        <f>'Avd 3 - Langrenn'!I50</f>
        <v>0</v>
      </c>
      <c r="H50" s="57">
        <f>'Avd 4 - Friidrett'!C50</f>
        <v>0</v>
      </c>
      <c r="I50" s="57">
        <f>'Avd 4 - Friidrett'!E50</f>
        <v>0</v>
      </c>
      <c r="J50" s="24">
        <f>'Avd 5 - Fotball'!G50:G165</f>
        <v>62000</v>
      </c>
      <c r="K50" s="24">
        <f>'Avd 5 - Fotball'!I50</f>
        <v>0</v>
      </c>
      <c r="L50" s="26">
        <f>'Avd 6 - Håndball'!G50:G165</f>
        <v>10000</v>
      </c>
      <c r="M50" s="26">
        <f>'Avd 6 - Håndball'!I50</f>
        <v>10000</v>
      </c>
      <c r="N50" s="28">
        <f>'Avd 7 - Lions'!G50:G165</f>
        <v>0</v>
      </c>
      <c r="O50" s="117">
        <f>'Avd 7 - Lions'!I50</f>
        <v>0</v>
      </c>
      <c r="P50" s="30">
        <f>'Avd 8 - Trim'!G50:G165</f>
        <v>0</v>
      </c>
      <c r="Q50" s="30">
        <f>'Avd 8 - Trim'!I50</f>
        <v>0</v>
      </c>
      <c r="R50" s="32">
        <f>'Avd 9 - Idrettsskolen'!G50:G165</f>
        <v>0</v>
      </c>
      <c r="S50" s="32">
        <f>'Avd 9 - Idrettsskolen'!I50</f>
        <v>0</v>
      </c>
      <c r="T50" s="37">
        <f>'Avd 10 - Innebandy'!D50</f>
        <v>0</v>
      </c>
      <c r="U50" s="74">
        <f>'Avd 11 - Volleyball'!D50</f>
        <v>0</v>
      </c>
      <c r="V50" s="26">
        <f>'Avd 12 - Badminton'!D50</f>
        <v>0</v>
      </c>
      <c r="W50" s="35">
        <f>SUM(C50+F50+H50+J50+L50+N50+P50+R50)</f>
        <v>102000</v>
      </c>
      <c r="X50" s="35">
        <f>D50+E50+G50+I50+K50+M50+O50+Q50+S50+T50+U50+V50</f>
        <v>25000</v>
      </c>
    </row>
    <row r="51" spans="1:24" x14ac:dyDescent="0.3">
      <c r="A51" s="6">
        <v>6542</v>
      </c>
      <c r="B51" s="13" t="s">
        <v>46</v>
      </c>
      <c r="C51" s="37">
        <f>'Avd 1 - Hovedlaget'!G51:G166</f>
        <v>0</v>
      </c>
      <c r="D51" s="37">
        <f>'Avd 1 - Hovedlaget'!I51</f>
        <v>0</v>
      </c>
      <c r="E51" s="32">
        <f>SUM('Avd 2 - Kiosk'!D51)</f>
        <v>0</v>
      </c>
      <c r="F51" s="39">
        <f>'Avd 3 - Langrenn'!G51:G166</f>
        <v>0</v>
      </c>
      <c r="G51" s="39">
        <f>'Avd 3 - Langrenn'!I51</f>
        <v>0</v>
      </c>
      <c r="H51" s="57">
        <f>'Avd 4 - Friidrett'!C51</f>
        <v>0</v>
      </c>
      <c r="I51" s="57">
        <f>'Avd 4 - Friidrett'!E51</f>
        <v>0</v>
      </c>
      <c r="J51" s="24">
        <f>'Avd 5 - Fotball'!G51:G166</f>
        <v>80000</v>
      </c>
      <c r="K51" s="24">
        <f>'Avd 5 - Fotball'!I51</f>
        <v>50000</v>
      </c>
      <c r="L51" s="26">
        <f>'Avd 6 - Håndball'!G51:G166</f>
        <v>0</v>
      </c>
      <c r="M51" s="26">
        <f>'Avd 6 - Håndball'!I51</f>
        <v>0</v>
      </c>
      <c r="N51" s="28">
        <f>'Avd 7 - Lions'!G51:G166</f>
        <v>0</v>
      </c>
      <c r="O51" s="117">
        <f>'Avd 7 - Lions'!I51</f>
        <v>0</v>
      </c>
      <c r="P51" s="30">
        <f>'Avd 8 - Trim'!G51:G166</f>
        <v>0</v>
      </c>
      <c r="Q51" s="30">
        <f>'Avd 8 - Trim'!I51</f>
        <v>0</v>
      </c>
      <c r="R51" s="32">
        <f>'Avd 9 - Idrettsskolen'!G51:G166</f>
        <v>0</v>
      </c>
      <c r="S51" s="32">
        <f>'Avd 9 - Idrettsskolen'!I51</f>
        <v>0</v>
      </c>
      <c r="T51" s="37">
        <f>'Avd 10 - Innebandy'!D51</f>
        <v>0</v>
      </c>
      <c r="U51" s="74">
        <f>'Avd 11 - Volleyball'!D51</f>
        <v>0</v>
      </c>
      <c r="V51" s="26">
        <f>'Avd 12 - Badminton'!D51</f>
        <v>0</v>
      </c>
      <c r="W51" s="35">
        <f>SUM(C51+F51+H51+J51+L51+N51+P51+R51)</f>
        <v>80000</v>
      </c>
      <c r="X51" s="35">
        <f>D51+E51+G51+I51+K51+M51+O51+Q51+S51+T51+U51+V51</f>
        <v>50000</v>
      </c>
    </row>
    <row r="52" spans="1:24" x14ac:dyDescent="0.3">
      <c r="A52" s="6">
        <v>6551</v>
      </c>
      <c r="B52" s="7" t="s">
        <v>47</v>
      </c>
      <c r="C52" s="37">
        <f>'Avd 1 - Hovedlaget'!G52:G167</f>
        <v>10000</v>
      </c>
      <c r="D52" s="37">
        <f>'Avd 1 - Hovedlaget'!I52</f>
        <v>0</v>
      </c>
      <c r="E52" s="32">
        <f>SUM('Avd 2 - Kiosk'!D52)</f>
        <v>0</v>
      </c>
      <c r="F52" s="39">
        <f>'Avd 3 - Langrenn'!G52:G167</f>
        <v>0</v>
      </c>
      <c r="G52" s="39">
        <f>'Avd 3 - Langrenn'!I52</f>
        <v>0</v>
      </c>
      <c r="H52" s="57">
        <f>'Avd 4 - Friidrett'!C52</f>
        <v>0</v>
      </c>
      <c r="I52" s="57">
        <f>'Avd 4 - Friidrett'!E52</f>
        <v>0</v>
      </c>
      <c r="J52" s="24">
        <f>'Avd 5 - Fotball'!G52:G167</f>
        <v>1000</v>
      </c>
      <c r="K52" s="24">
        <f>'Avd 5 - Fotball'!I52</f>
        <v>8000</v>
      </c>
      <c r="L52" s="26">
        <f>'Avd 6 - Håndball'!G52:G167</f>
        <v>0</v>
      </c>
      <c r="M52" s="26">
        <f>'Avd 6 - Håndball'!I52</f>
        <v>0</v>
      </c>
      <c r="N52" s="28">
        <f>'Avd 7 - Lions'!G52:G167</f>
        <v>0</v>
      </c>
      <c r="O52" s="117">
        <f>'Avd 7 - Lions'!I52</f>
        <v>0</v>
      </c>
      <c r="P52" s="30">
        <f>'Avd 8 - Trim'!G52:G167</f>
        <v>0</v>
      </c>
      <c r="Q52" s="30">
        <f>'Avd 8 - Trim'!I52</f>
        <v>0</v>
      </c>
      <c r="R52" s="32">
        <f>'Avd 9 - Idrettsskolen'!G52:G167</f>
        <v>0</v>
      </c>
      <c r="S52" s="32">
        <f>'Avd 9 - Idrettsskolen'!I52</f>
        <v>0</v>
      </c>
      <c r="T52" s="37">
        <f>'Avd 10 - Innebandy'!D52</f>
        <v>0</v>
      </c>
      <c r="U52" s="74">
        <f>'Avd 11 - Volleyball'!D52</f>
        <v>0</v>
      </c>
      <c r="V52" s="26">
        <f>'Avd 12 - Badminton'!D52</f>
        <v>0</v>
      </c>
      <c r="W52" s="35">
        <f>SUM(C52+F52+H52+J52+L52+N52+P52+R52)</f>
        <v>11000</v>
      </c>
      <c r="X52" s="35">
        <f>D52+E52+G52+I52+K52+M52+O52+Q52+S52+T52+U52+V52</f>
        <v>8000</v>
      </c>
    </row>
    <row r="53" spans="1:24" x14ac:dyDescent="0.3">
      <c r="A53" s="6">
        <v>6552</v>
      </c>
      <c r="B53" s="9" t="s">
        <v>48</v>
      </c>
      <c r="C53" s="37">
        <f>'Avd 1 - Hovedlaget'!G53:G168</f>
        <v>0</v>
      </c>
      <c r="D53" s="37">
        <f>'Avd 1 - Hovedlaget'!I53</f>
        <v>0</v>
      </c>
      <c r="E53" s="32">
        <f>SUM('Avd 2 - Kiosk'!D53)</f>
        <v>0</v>
      </c>
      <c r="F53" s="39">
        <f>'Avd 3 - Langrenn'!G53:G168</f>
        <v>0</v>
      </c>
      <c r="G53" s="39">
        <f>'Avd 3 - Langrenn'!I53</f>
        <v>0</v>
      </c>
      <c r="H53" s="57">
        <f>'Avd 4 - Friidrett'!C53</f>
        <v>0</v>
      </c>
      <c r="I53" s="57">
        <f>'Avd 4 - Friidrett'!E53</f>
        <v>0</v>
      </c>
      <c r="J53" s="24">
        <f>'Avd 5 - Fotball'!G53:G168</f>
        <v>365300</v>
      </c>
      <c r="K53" s="24">
        <f>'Avd 5 - Fotball'!I53</f>
        <v>365300</v>
      </c>
      <c r="L53" s="26">
        <f>'Avd 6 - Håndball'!G53:G168</f>
        <v>0</v>
      </c>
      <c r="M53" s="26">
        <f>'Avd 6 - Håndball'!I53</f>
        <v>0</v>
      </c>
      <c r="N53" s="28">
        <f>'Avd 7 - Lions'!G53:G168</f>
        <v>0</v>
      </c>
      <c r="O53" s="117">
        <f>'Avd 7 - Lions'!I53</f>
        <v>0</v>
      </c>
      <c r="P53" s="30">
        <f>'Avd 8 - Trim'!G53:G168</f>
        <v>0</v>
      </c>
      <c r="Q53" s="30">
        <f>'Avd 8 - Trim'!I53</f>
        <v>0</v>
      </c>
      <c r="R53" s="32">
        <f>'Avd 9 - Idrettsskolen'!G53:G168</f>
        <v>0</v>
      </c>
      <c r="S53" s="32">
        <f>'Avd 9 - Idrettsskolen'!I53</f>
        <v>0</v>
      </c>
      <c r="T53" s="37">
        <f>'Avd 10 - Innebandy'!D53</f>
        <v>0</v>
      </c>
      <c r="U53" s="74">
        <f>'Avd 11 - Volleyball'!D53</f>
        <v>0</v>
      </c>
      <c r="V53" s="26">
        <f>'Avd 12 - Badminton'!D53</f>
        <v>0</v>
      </c>
      <c r="W53" s="35">
        <f>SUM(C53+F53+H53+J53+L53+N53+P53+R53)</f>
        <v>365300</v>
      </c>
      <c r="X53" s="35">
        <f>D53+E53+G53+I53+K53+M53+O53+Q53+S53+T53+U53+V53</f>
        <v>365300</v>
      </c>
    </row>
    <row r="54" spans="1:24" x14ac:dyDescent="0.3">
      <c r="A54" s="6">
        <v>6553</v>
      </c>
      <c r="B54" s="7" t="s">
        <v>49</v>
      </c>
      <c r="C54" s="37">
        <f>'Avd 1 - Hovedlaget'!G54:G169</f>
        <v>0</v>
      </c>
      <c r="D54" s="37">
        <f>'Avd 1 - Hovedlaget'!I54</f>
        <v>0</v>
      </c>
      <c r="E54" s="32">
        <f>SUM('Avd 2 - Kiosk'!D54)</f>
        <v>0</v>
      </c>
      <c r="F54" s="39">
        <f>'Avd 3 - Langrenn'!G54:G169</f>
        <v>0</v>
      </c>
      <c r="G54" s="39">
        <f>'Avd 3 - Langrenn'!I54</f>
        <v>0</v>
      </c>
      <c r="H54" s="57">
        <f>'Avd 4 - Friidrett'!C54</f>
        <v>0</v>
      </c>
      <c r="I54" s="57">
        <f>'Avd 4 - Friidrett'!E54</f>
        <v>0</v>
      </c>
      <c r="J54" s="24">
        <f>'Avd 5 - Fotball'!G54:G169</f>
        <v>220000</v>
      </c>
      <c r="K54" s="24">
        <f>'Avd 5 - Fotball'!I54</f>
        <v>220000</v>
      </c>
      <c r="L54" s="26">
        <f>'Avd 6 - Håndball'!G54:G169</f>
        <v>0</v>
      </c>
      <c r="M54" s="26">
        <f>'Avd 6 - Håndball'!I54</f>
        <v>0</v>
      </c>
      <c r="N54" s="28">
        <f>'Avd 7 - Lions'!G54:G169</f>
        <v>0</v>
      </c>
      <c r="O54" s="117">
        <f>'Avd 7 - Lions'!I54</f>
        <v>0</v>
      </c>
      <c r="P54" s="30">
        <f>'Avd 8 - Trim'!G54:G169</f>
        <v>0</v>
      </c>
      <c r="Q54" s="30">
        <f>'Avd 8 - Trim'!I54</f>
        <v>0</v>
      </c>
      <c r="R54" s="32">
        <f>'Avd 9 - Idrettsskolen'!G54:G169</f>
        <v>0</v>
      </c>
      <c r="S54" s="32">
        <f>'Avd 9 - Idrettsskolen'!I54</f>
        <v>0</v>
      </c>
      <c r="T54" s="37">
        <f>'Avd 10 - Innebandy'!D54</f>
        <v>0</v>
      </c>
      <c r="U54" s="74">
        <f>'Avd 11 - Volleyball'!D54</f>
        <v>0</v>
      </c>
      <c r="V54" s="26">
        <f>'Avd 12 - Badminton'!D54</f>
        <v>0</v>
      </c>
      <c r="W54" s="35">
        <f>SUM(C54+F54+H54+J54+L54+N54+P54+R54)</f>
        <v>220000</v>
      </c>
      <c r="X54" s="35">
        <f>D54+E54+G54+I54+K54+M54+O54+Q54+S54+T54+U54+V54</f>
        <v>220000</v>
      </c>
    </row>
    <row r="55" spans="1:24" x14ac:dyDescent="0.3">
      <c r="A55" s="6">
        <v>6554</v>
      </c>
      <c r="B55" s="7" t="s">
        <v>139</v>
      </c>
      <c r="C55" s="37">
        <f>'Avd 1 - Hovedlaget'!G55:G170</f>
        <v>10000</v>
      </c>
      <c r="D55" s="37">
        <f>'Avd 1 - Hovedlaget'!I55</f>
        <v>10000</v>
      </c>
      <c r="E55" s="32">
        <f>SUM('Avd 2 - Kiosk'!D55)</f>
        <v>0</v>
      </c>
      <c r="F55" s="39">
        <f>'Avd 3 - Langrenn'!G55:G170</f>
        <v>0</v>
      </c>
      <c r="G55" s="39">
        <f>'Avd 3 - Langrenn'!I55</f>
        <v>5000</v>
      </c>
      <c r="H55" s="57">
        <f>'Avd 4 - Friidrett'!C55</f>
        <v>0</v>
      </c>
      <c r="I55" s="57">
        <f>'Avd 4 - Friidrett'!E55</f>
        <v>0</v>
      </c>
      <c r="J55" s="24">
        <f>'Avd 5 - Fotball'!G55:G170</f>
        <v>0</v>
      </c>
      <c r="K55" s="24">
        <f>'Avd 5 - Fotball'!I55</f>
        <v>4000</v>
      </c>
      <c r="L55" s="26">
        <f>'Avd 6 - Håndball'!G55:G170</f>
        <v>4000</v>
      </c>
      <c r="M55" s="26">
        <f>'Avd 6 - Håndball'!I55</f>
        <v>5000</v>
      </c>
      <c r="N55" s="28">
        <f>'Avd 7 - Lions'!G55:G170</f>
        <v>0</v>
      </c>
      <c r="O55" s="117">
        <f>'Avd 7 - Lions'!I55</f>
        <v>0</v>
      </c>
      <c r="P55" s="30">
        <f>'Avd 8 - Trim'!G55:G170</f>
        <v>0</v>
      </c>
      <c r="Q55" s="30">
        <f>'Avd 8 - Trim'!I55</f>
        <v>0</v>
      </c>
      <c r="R55" s="32">
        <f>'Avd 9 - Idrettsskolen'!G55:G170</f>
        <v>0</v>
      </c>
      <c r="S55" s="32">
        <f>'Avd 9 - Idrettsskolen'!I55</f>
        <v>2000</v>
      </c>
      <c r="T55" s="37">
        <f>'Avd 10 - Innebandy'!D55</f>
        <v>0</v>
      </c>
      <c r="U55" s="74">
        <f>'Avd 11 - Volleyball'!D55</f>
        <v>0</v>
      </c>
      <c r="V55" s="26">
        <f>'Avd 12 - Badminton'!D55</f>
        <v>0</v>
      </c>
      <c r="W55" s="35">
        <f>SUM(C55+F55+H55+J55+L55+N55+P55+R55)</f>
        <v>14000</v>
      </c>
      <c r="X55" s="35">
        <f>D55+E55+G55+I55+K55+M55+O55+Q55+S55+T55+U55+V55</f>
        <v>26000</v>
      </c>
    </row>
    <row r="56" spans="1:24" x14ac:dyDescent="0.3">
      <c r="A56" s="6">
        <v>6555</v>
      </c>
      <c r="B56" s="7" t="s">
        <v>50</v>
      </c>
      <c r="C56" s="37">
        <f>'Avd 1 - Hovedlaget'!G56:G171</f>
        <v>0</v>
      </c>
      <c r="D56" s="37">
        <f>'Avd 1 - Hovedlaget'!I56</f>
        <v>0</v>
      </c>
      <c r="E56" s="32">
        <f>SUM('Avd 2 - Kiosk'!D56)</f>
        <v>0</v>
      </c>
      <c r="F56" s="39">
        <f>'Avd 3 - Langrenn'!G56:G171</f>
        <v>0</v>
      </c>
      <c r="G56" s="39">
        <f>'Avd 3 - Langrenn'!I56</f>
        <v>0</v>
      </c>
      <c r="H56" s="57">
        <f>'Avd 4 - Friidrett'!C56</f>
        <v>0</v>
      </c>
      <c r="I56" s="57">
        <f>'Avd 4 - Friidrett'!E56</f>
        <v>0</v>
      </c>
      <c r="J56" s="24">
        <f>'Avd 5 - Fotball'!G56:G171</f>
        <v>0</v>
      </c>
      <c r="K56" s="24">
        <f>'Avd 5 - Fotball'!I56</f>
        <v>0</v>
      </c>
      <c r="L56" s="26">
        <f>'Avd 6 - Håndball'!G56:G171</f>
        <v>0</v>
      </c>
      <c r="M56" s="26">
        <f>'Avd 6 - Håndball'!I56</f>
        <v>0</v>
      </c>
      <c r="N56" s="28">
        <f>'Avd 7 - Lions'!G56:G171</f>
        <v>0</v>
      </c>
      <c r="O56" s="117">
        <f>'Avd 7 - Lions'!I56</f>
        <v>0</v>
      </c>
      <c r="P56" s="30">
        <f>'Avd 8 - Trim'!G56:G171</f>
        <v>0</v>
      </c>
      <c r="Q56" s="30">
        <f>'Avd 8 - Trim'!I56</f>
        <v>0</v>
      </c>
      <c r="R56" s="32">
        <f>'Avd 9 - Idrettsskolen'!G56:G171</f>
        <v>0</v>
      </c>
      <c r="S56" s="32">
        <f>'Avd 9 - Idrettsskolen'!I56</f>
        <v>0</v>
      </c>
      <c r="T56" s="37">
        <f>'Avd 10 - Innebandy'!D56</f>
        <v>0</v>
      </c>
      <c r="U56" s="74">
        <f>'Avd 11 - Volleyball'!D56</f>
        <v>0</v>
      </c>
      <c r="V56" s="26">
        <f>'Avd 12 - Badminton'!D56</f>
        <v>0</v>
      </c>
      <c r="W56" s="35">
        <f>SUM(C56+F56+H56+J56+L56+N56+P56+R56)</f>
        <v>0</v>
      </c>
      <c r="X56" s="35">
        <f>D56+E56+G56+I56+K56+M56+O56+Q56+S56+T56+U56+V56</f>
        <v>0</v>
      </c>
    </row>
    <row r="57" spans="1:24" x14ac:dyDescent="0.3">
      <c r="A57" s="7">
        <v>6563</v>
      </c>
      <c r="B57" s="7" t="s">
        <v>132</v>
      </c>
      <c r="C57" s="37">
        <f>'Avd 1 - Hovedlaget'!G57:G172</f>
        <v>0</v>
      </c>
      <c r="D57" s="37">
        <f>'Avd 1 - Hovedlaget'!I57</f>
        <v>0</v>
      </c>
      <c r="E57" s="32">
        <f>SUM('Avd 2 - Kiosk'!D57)</f>
        <v>0</v>
      </c>
      <c r="F57" s="39">
        <f>'Avd 3 - Langrenn'!G57:G172</f>
        <v>0</v>
      </c>
      <c r="G57" s="39">
        <f>'Avd 3 - Langrenn'!I57</f>
        <v>0</v>
      </c>
      <c r="H57" s="57">
        <f>'Avd 4 - Friidrett'!C57</f>
        <v>0</v>
      </c>
      <c r="I57" s="57">
        <f>'Avd 4 - Friidrett'!E57</f>
        <v>0</v>
      </c>
      <c r="J57" s="24">
        <f>'Avd 5 - Fotball'!G57:G172</f>
        <v>0</v>
      </c>
      <c r="K57" s="24">
        <f>'Avd 5 - Fotball'!I57</f>
        <v>1000</v>
      </c>
      <c r="L57" s="26">
        <f>'Avd 6 - Håndball'!G57:G172</f>
        <v>0</v>
      </c>
      <c r="M57" s="26">
        <f>'Avd 6 - Håndball'!I57</f>
        <v>0</v>
      </c>
      <c r="N57" s="28">
        <f>'Avd 7 - Lions'!G57:G172</f>
        <v>0</v>
      </c>
      <c r="O57" s="117">
        <f>'Avd 7 - Lions'!I57</f>
        <v>0</v>
      </c>
      <c r="P57" s="30">
        <f>'Avd 8 - Trim'!G57:G172</f>
        <v>0</v>
      </c>
      <c r="Q57" s="30">
        <f>'Avd 8 - Trim'!I57</f>
        <v>0</v>
      </c>
      <c r="R57" s="32">
        <f>'Avd 9 - Idrettsskolen'!G57:G172</f>
        <v>0</v>
      </c>
      <c r="S57" s="32">
        <f>'Avd 9 - Idrettsskolen'!I57</f>
        <v>0</v>
      </c>
      <c r="T57" s="37">
        <f>'Avd 10 - Innebandy'!D57</f>
        <v>0</v>
      </c>
      <c r="U57" s="74">
        <f>'Avd 11 - Volleyball'!D57</f>
        <v>0</v>
      </c>
      <c r="V57" s="26">
        <f>'Avd 12 - Badminton'!D57</f>
        <v>0</v>
      </c>
      <c r="W57" s="35">
        <f>SUM(C57+F57+H57+J57+L57+N57+P57+R57)</f>
        <v>0</v>
      </c>
      <c r="X57" s="35">
        <f>D57+E57+G57+I57+K57+M57+O57+Q57+S57+T57+U57+V57</f>
        <v>1000</v>
      </c>
    </row>
    <row r="58" spans="1:24" x14ac:dyDescent="0.3">
      <c r="A58" s="12" t="s">
        <v>51</v>
      </c>
      <c r="C58" s="37">
        <f>'Avd 1 - Hovedlaget'!G58:G172</f>
        <v>50000</v>
      </c>
      <c r="D58" s="37">
        <f>'Avd 1 - Hovedlaget'!I58</f>
        <v>25000</v>
      </c>
      <c r="E58" s="32">
        <f>SUM('Avd 2 - Kiosk'!D58)</f>
        <v>0</v>
      </c>
      <c r="F58" s="39">
        <f>'Avd 3 - Langrenn'!G58:G172</f>
        <v>0</v>
      </c>
      <c r="G58" s="39">
        <f>'Avd 3 - Langrenn'!I58</f>
        <v>5000</v>
      </c>
      <c r="H58" s="57">
        <f>'Avd 4 - Friidrett'!C58</f>
        <v>0</v>
      </c>
      <c r="I58" s="57">
        <f>'Avd 4 - Friidrett'!E58</f>
        <v>0</v>
      </c>
      <c r="J58" s="24">
        <f>'Avd 5 - Fotball'!G58:G172</f>
        <v>728300</v>
      </c>
      <c r="K58" s="24">
        <f>'Avd 5 - Fotball'!I58</f>
        <v>648300</v>
      </c>
      <c r="L58" s="26">
        <f>'Avd 6 - Håndball'!G58:G172</f>
        <v>14000</v>
      </c>
      <c r="M58" s="26">
        <f>'Avd 6 - Håndball'!I58</f>
        <v>15000</v>
      </c>
      <c r="N58" s="28">
        <f>'Avd 7 - Lions'!G58:G172</f>
        <v>0</v>
      </c>
      <c r="O58" s="117">
        <f>'Avd 7 - Lions'!I58</f>
        <v>0</v>
      </c>
      <c r="P58" s="30">
        <f>'Avd 8 - Trim'!G58:G172</f>
        <v>0</v>
      </c>
      <c r="Q58" s="30">
        <f>'Avd 8 - Trim'!I58</f>
        <v>0</v>
      </c>
      <c r="R58" s="32">
        <f>'Avd 9 - Idrettsskolen'!G58:G172</f>
        <v>0</v>
      </c>
      <c r="S58" s="32">
        <f>'Avd 9 - Idrettsskolen'!I58</f>
        <v>2000</v>
      </c>
      <c r="T58" s="37">
        <f>'Avd 10 - Innebandy'!D58</f>
        <v>0</v>
      </c>
      <c r="U58" s="74">
        <f>'Avd 11 - Volleyball'!D58</f>
        <v>0</v>
      </c>
      <c r="V58" s="26">
        <f>'Avd 12 - Badminton'!D58</f>
        <v>0</v>
      </c>
      <c r="W58" s="60">
        <f>SUM(C58+F58+H58+J58+L58+N58+P58+R58)</f>
        <v>792300</v>
      </c>
      <c r="X58" s="35">
        <f>D58+E58+G58+I58+K58+M58+O58+Q58+S58+T58+U58+V58</f>
        <v>695300</v>
      </c>
    </row>
    <row r="59" spans="1:24" x14ac:dyDescent="0.3">
      <c r="A59" s="14">
        <v>6700</v>
      </c>
      <c r="B59" t="s">
        <v>52</v>
      </c>
      <c r="C59" s="37">
        <f>'Avd 1 - Hovedlaget'!G59:G173</f>
        <v>30000</v>
      </c>
      <c r="D59" s="37">
        <f>'Avd 1 - Hovedlaget'!I59</f>
        <v>30000</v>
      </c>
      <c r="E59" s="32">
        <f>SUM('Avd 2 - Kiosk'!D59)</f>
        <v>0</v>
      </c>
      <c r="F59" s="39">
        <f>'Avd 3 - Langrenn'!G59:G173</f>
        <v>0</v>
      </c>
      <c r="G59" s="39">
        <f>'Avd 3 - Langrenn'!I59</f>
        <v>0</v>
      </c>
      <c r="H59" s="57">
        <f>'Avd 4 - Friidrett'!C59</f>
        <v>0</v>
      </c>
      <c r="I59" s="57">
        <f>'Avd 4 - Friidrett'!E59</f>
        <v>0</v>
      </c>
      <c r="J59" s="24">
        <f>'Avd 5 - Fotball'!G59:G173</f>
        <v>0</v>
      </c>
      <c r="K59" s="24">
        <f>'Avd 5 - Fotball'!I59</f>
        <v>3500</v>
      </c>
      <c r="L59" s="26">
        <f>'Avd 6 - Håndball'!G59:G173</f>
        <v>0</v>
      </c>
      <c r="M59" s="26">
        <f>'Avd 6 - Håndball'!I59</f>
        <v>0</v>
      </c>
      <c r="N59" s="28">
        <f>'Avd 7 - Lions'!G59:G173</f>
        <v>0</v>
      </c>
      <c r="O59" s="117">
        <f>'Avd 7 - Lions'!I59</f>
        <v>0</v>
      </c>
      <c r="P59" s="30">
        <f>'Avd 8 - Trim'!G59:G173</f>
        <v>0</v>
      </c>
      <c r="Q59" s="30">
        <f>'Avd 8 - Trim'!I59</f>
        <v>0</v>
      </c>
      <c r="R59" s="32">
        <f>'Avd 9 - Idrettsskolen'!G59:G173</f>
        <v>0</v>
      </c>
      <c r="S59" s="32">
        <f>'Avd 9 - Idrettsskolen'!I59</f>
        <v>0</v>
      </c>
      <c r="T59" s="37">
        <f>'Avd 10 - Innebandy'!D59</f>
        <v>0</v>
      </c>
      <c r="U59" s="74">
        <f>'Avd 11 - Volleyball'!D59</f>
        <v>0</v>
      </c>
      <c r="V59" s="26">
        <f>'Avd 12 - Badminton'!D59</f>
        <v>0</v>
      </c>
      <c r="W59" s="35">
        <f>SUM(C59+F59+H59+J59+L59+N59+P59+R59)</f>
        <v>30000</v>
      </c>
      <c r="X59" s="35">
        <f>D59+E59+G59+I59+K59+M59+O59+Q59+S59+T59+U59+V59</f>
        <v>33500</v>
      </c>
    </row>
    <row r="60" spans="1:24" x14ac:dyDescent="0.3">
      <c r="A60" s="14">
        <v>6705</v>
      </c>
      <c r="B60" t="s">
        <v>53</v>
      </c>
      <c r="C60" s="37">
        <f>'Avd 1 - Hovedlaget'!G60:G174</f>
        <v>250000</v>
      </c>
      <c r="D60" s="37">
        <f>'Avd 1 - Hovedlaget'!I60</f>
        <v>280000</v>
      </c>
      <c r="E60" s="32">
        <f>SUM('Avd 2 - Kiosk'!D60)</f>
        <v>0</v>
      </c>
      <c r="F60" s="39">
        <f>'Avd 3 - Langrenn'!G60:G174</f>
        <v>0</v>
      </c>
      <c r="G60" s="39">
        <f>'Avd 3 - Langrenn'!I60</f>
        <v>0</v>
      </c>
      <c r="H60" s="57">
        <f>'Avd 4 - Friidrett'!C60</f>
        <v>0</v>
      </c>
      <c r="I60" s="57">
        <f>'Avd 4 - Friidrett'!E60</f>
        <v>0</v>
      </c>
      <c r="J60" s="24">
        <f>'Avd 5 - Fotball'!G60:G174</f>
        <v>0</v>
      </c>
      <c r="K60" s="24">
        <f>'Avd 5 - Fotball'!I60</f>
        <v>0</v>
      </c>
      <c r="L60" s="26">
        <f>'Avd 6 - Håndball'!G60:G174</f>
        <v>0</v>
      </c>
      <c r="M60" s="26">
        <f>'Avd 6 - Håndball'!I60</f>
        <v>0</v>
      </c>
      <c r="N60" s="28">
        <f>'Avd 7 - Lions'!G60:G174</f>
        <v>0</v>
      </c>
      <c r="O60" s="117">
        <f>'Avd 7 - Lions'!I60</f>
        <v>0</v>
      </c>
      <c r="P60" s="30">
        <f>'Avd 8 - Trim'!G60:G174</f>
        <v>0</v>
      </c>
      <c r="Q60" s="30">
        <f>'Avd 8 - Trim'!I60</f>
        <v>0</v>
      </c>
      <c r="R60" s="32">
        <f>'Avd 9 - Idrettsskolen'!G60:G174</f>
        <v>0</v>
      </c>
      <c r="S60" s="32">
        <f>'Avd 9 - Idrettsskolen'!I60</f>
        <v>0</v>
      </c>
      <c r="T60" s="37">
        <f>'Avd 10 - Innebandy'!D60</f>
        <v>0</v>
      </c>
      <c r="U60" s="74">
        <f>'Avd 11 - Volleyball'!D60</f>
        <v>0</v>
      </c>
      <c r="V60" s="26">
        <f>'Avd 12 - Badminton'!D60</f>
        <v>500</v>
      </c>
      <c r="W60" s="35">
        <f>SUM(C60+F60+H60+J60+L60+N60+P60+R60)</f>
        <v>250000</v>
      </c>
      <c r="X60" s="35">
        <f>D60+E60+G60+I60+K60+M60+O60+Q60+S60+T60+U60+V60</f>
        <v>280500</v>
      </c>
    </row>
    <row r="61" spans="1:24" x14ac:dyDescent="0.3">
      <c r="A61" s="14">
        <v>6706</v>
      </c>
      <c r="B61" t="s">
        <v>54</v>
      </c>
      <c r="C61" s="37">
        <f>'Avd 1 - Hovedlaget'!G61:G175</f>
        <v>25000</v>
      </c>
      <c r="D61" s="37">
        <f>'Avd 1 - Hovedlaget'!I61</f>
        <v>25000</v>
      </c>
      <c r="E61" s="32">
        <f>SUM('Avd 2 - Kiosk'!D61)</f>
        <v>0</v>
      </c>
      <c r="F61" s="39">
        <f>'Avd 3 - Langrenn'!G61:G175</f>
        <v>3000</v>
      </c>
      <c r="G61" s="39">
        <f>'Avd 3 - Langrenn'!I61</f>
        <v>3000</v>
      </c>
      <c r="H61" s="57">
        <f>'Avd 4 - Friidrett'!C61</f>
        <v>0</v>
      </c>
      <c r="I61" s="57">
        <f>'Avd 4 - Friidrett'!E61</f>
        <v>0</v>
      </c>
      <c r="J61" s="24">
        <f>'Avd 5 - Fotball'!G61:G175</f>
        <v>2500</v>
      </c>
      <c r="K61" s="24">
        <f>'Avd 5 - Fotball'!I61</f>
        <v>2500</v>
      </c>
      <c r="L61" s="26">
        <f>'Avd 6 - Håndball'!G61:G175</f>
        <v>2000</v>
      </c>
      <c r="M61" s="26">
        <f>'Avd 6 - Håndball'!I61</f>
        <v>2000</v>
      </c>
      <c r="N61" s="28">
        <f>'Avd 7 - Lions'!G61:G175</f>
        <v>1300</v>
      </c>
      <c r="O61" s="117">
        <f>'Avd 7 - Lions'!I61</f>
        <v>1300</v>
      </c>
      <c r="P61" s="30">
        <f>'Avd 8 - Trim'!G61:G175</f>
        <v>0</v>
      </c>
      <c r="Q61" s="30">
        <f>'Avd 8 - Trim'!I61</f>
        <v>1400</v>
      </c>
      <c r="R61" s="32">
        <f>'Avd 9 - Idrettsskolen'!G61:G175</f>
        <v>1500</v>
      </c>
      <c r="S61" s="32">
        <f>'Avd 9 - Idrettsskolen'!I61</f>
        <v>1500</v>
      </c>
      <c r="T61" s="37">
        <f>'Avd 10 - Innebandy'!D61</f>
        <v>0</v>
      </c>
      <c r="U61" s="74">
        <f>'Avd 11 - Volleyball'!D61</f>
        <v>0</v>
      </c>
      <c r="V61" s="26">
        <f>'Avd 12 - Badminton'!D61</f>
        <v>1000</v>
      </c>
      <c r="W61" s="35">
        <f>SUM(C61+F61+H61+J61+L61+N61+P61+R61)</f>
        <v>35300</v>
      </c>
      <c r="X61" s="35">
        <f>D61+E61+G61+I61+K61+M61+O61+Q61+S61+T61+U61+V61</f>
        <v>37700</v>
      </c>
    </row>
    <row r="62" spans="1:24" x14ac:dyDescent="0.3">
      <c r="A62" s="12" t="s">
        <v>55</v>
      </c>
      <c r="C62" s="37">
        <f>'Avd 1 - Hovedlaget'!G62:G176</f>
        <v>305000</v>
      </c>
      <c r="D62" s="37">
        <f>'Avd 1 - Hovedlaget'!I62</f>
        <v>335000</v>
      </c>
      <c r="E62" s="32">
        <f>SUM('Avd 2 - Kiosk'!D62)</f>
        <v>0</v>
      </c>
      <c r="F62" s="39">
        <f>'Avd 3 - Langrenn'!G62:G176</f>
        <v>3000</v>
      </c>
      <c r="G62" s="39">
        <f>'Avd 3 - Langrenn'!I62</f>
        <v>3000</v>
      </c>
      <c r="H62" s="57">
        <f>'Avd 4 - Friidrett'!C62</f>
        <v>0</v>
      </c>
      <c r="I62" s="57">
        <f>'Avd 4 - Friidrett'!E62</f>
        <v>0</v>
      </c>
      <c r="J62" s="24">
        <f>'Avd 5 - Fotball'!G62:G176</f>
        <v>2500</v>
      </c>
      <c r="K62" s="24">
        <f>'Avd 5 - Fotball'!I62</f>
        <v>6000</v>
      </c>
      <c r="L62" s="26">
        <f>'Avd 6 - Håndball'!G62:G176</f>
        <v>2000</v>
      </c>
      <c r="M62" s="26">
        <f>'Avd 6 - Håndball'!I62</f>
        <v>2000</v>
      </c>
      <c r="N62" s="28">
        <f>'Avd 7 - Lions'!G62:G176</f>
        <v>1300</v>
      </c>
      <c r="O62" s="117">
        <f>'Avd 7 - Lions'!I62</f>
        <v>1300</v>
      </c>
      <c r="P62" s="30">
        <f>'Avd 8 - Trim'!G62:G176</f>
        <v>0</v>
      </c>
      <c r="Q62" s="30">
        <f>'Avd 8 - Trim'!I62</f>
        <v>1400</v>
      </c>
      <c r="R62" s="32">
        <f>'Avd 9 - Idrettsskolen'!G62:G176</f>
        <v>1500</v>
      </c>
      <c r="S62" s="32">
        <f>'Avd 9 - Idrettsskolen'!I62</f>
        <v>1500</v>
      </c>
      <c r="T62" s="37">
        <f>'Avd 10 - Innebandy'!D62</f>
        <v>0</v>
      </c>
      <c r="U62" s="74">
        <f>'Avd 11 - Volleyball'!D62</f>
        <v>0</v>
      </c>
      <c r="V62" s="26">
        <f>'Avd 12 - Badminton'!D62</f>
        <v>1500</v>
      </c>
      <c r="W62" s="60">
        <f>SUM(C62+F62+H62+J62+L62+N62+P62+R62)</f>
        <v>315300</v>
      </c>
      <c r="X62" s="35">
        <f>D62+E62+G62+I62+K62+M62+O62+Q62+S62+T62+U62+V62</f>
        <v>351700</v>
      </c>
    </row>
    <row r="63" spans="1:24" x14ac:dyDescent="0.3">
      <c r="A63" s="14">
        <v>6800</v>
      </c>
      <c r="B63" t="s">
        <v>56</v>
      </c>
      <c r="C63" s="37">
        <f>'Avd 1 - Hovedlaget'!G63:G177</f>
        <v>10000</v>
      </c>
      <c r="D63" s="37">
        <f>'Avd 1 - Hovedlaget'!I63</f>
        <v>10000</v>
      </c>
      <c r="E63" s="32">
        <f>SUM('Avd 2 - Kiosk'!D63)</f>
        <v>0</v>
      </c>
      <c r="F63" s="39">
        <f>'Avd 3 - Langrenn'!G63:G177</f>
        <v>500</v>
      </c>
      <c r="G63" s="39">
        <f>'Avd 3 - Langrenn'!I63</f>
        <v>500</v>
      </c>
      <c r="H63" s="57">
        <f>'Avd 4 - Friidrett'!C63</f>
        <v>0</v>
      </c>
      <c r="I63" s="57">
        <f>'Avd 4 - Friidrett'!E63</f>
        <v>0</v>
      </c>
      <c r="J63" s="24">
        <f>'Avd 5 - Fotball'!G63:G177</f>
        <v>0</v>
      </c>
      <c r="K63" s="24">
        <f>'Avd 5 - Fotball'!I63</f>
        <v>0</v>
      </c>
      <c r="L63" s="26">
        <f>'Avd 6 - Håndball'!G63:G177</f>
        <v>0</v>
      </c>
      <c r="M63" s="26">
        <f>'Avd 6 - Håndball'!I63</f>
        <v>0</v>
      </c>
      <c r="N63" s="28">
        <f>'Avd 7 - Lions'!G63:G177</f>
        <v>0</v>
      </c>
      <c r="O63" s="117">
        <f>'Avd 7 - Lions'!I63</f>
        <v>0</v>
      </c>
      <c r="P63" s="30">
        <f>'Avd 8 - Trim'!G63:G177</f>
        <v>0</v>
      </c>
      <c r="Q63" s="30">
        <f>'Avd 8 - Trim'!I63</f>
        <v>0</v>
      </c>
      <c r="R63" s="32">
        <f>'Avd 9 - Idrettsskolen'!G63:G177</f>
        <v>0</v>
      </c>
      <c r="S63" s="32">
        <f>'Avd 9 - Idrettsskolen'!I63</f>
        <v>0</v>
      </c>
      <c r="T63" s="37">
        <f>'Avd 10 - Innebandy'!D63</f>
        <v>0</v>
      </c>
      <c r="U63" s="74">
        <f>'Avd 11 - Volleyball'!D63</f>
        <v>0</v>
      </c>
      <c r="V63" s="26">
        <f>'Avd 12 - Badminton'!D63</f>
        <v>0</v>
      </c>
      <c r="W63" s="35">
        <f>SUM(C63+F63+H63+J63+L63+N63+P63+R63)</f>
        <v>10500</v>
      </c>
      <c r="X63" s="35">
        <f>D63+E63+G63+I63+K63+M63+O63+Q63+S63+T63+U63+V63</f>
        <v>10500</v>
      </c>
    </row>
    <row r="64" spans="1:24" x14ac:dyDescent="0.3">
      <c r="A64" s="14">
        <v>6890</v>
      </c>
      <c r="B64" t="s">
        <v>57</v>
      </c>
      <c r="C64" s="37">
        <f>'Avd 1 - Hovedlaget'!G64:G178</f>
        <v>2000</v>
      </c>
      <c r="D64" s="37">
        <f>'Avd 1 - Hovedlaget'!I64</f>
        <v>2000</v>
      </c>
      <c r="E64" s="32">
        <f>SUM('Avd 2 - Kiosk'!D64)</f>
        <v>0</v>
      </c>
      <c r="F64" s="39">
        <f>'Avd 3 - Langrenn'!G64:G178</f>
        <v>0</v>
      </c>
      <c r="G64" s="39">
        <f>'Avd 3 - Langrenn'!I64</f>
        <v>0</v>
      </c>
      <c r="H64" s="57">
        <f>'Avd 4 - Friidrett'!C64</f>
        <v>0</v>
      </c>
      <c r="I64" s="57">
        <f>'Avd 4 - Friidrett'!E64</f>
        <v>0</v>
      </c>
      <c r="J64" s="24">
        <f>'Avd 5 - Fotball'!G64:G178</f>
        <v>0</v>
      </c>
      <c r="K64" s="24">
        <f>'Avd 5 - Fotball'!I64</f>
        <v>0</v>
      </c>
      <c r="L64" s="26">
        <f>'Avd 6 - Håndball'!G64:G178</f>
        <v>0</v>
      </c>
      <c r="M64" s="26">
        <f>'Avd 6 - Håndball'!I64</f>
        <v>0</v>
      </c>
      <c r="N64" s="28">
        <f>'Avd 7 - Lions'!G64:G178</f>
        <v>0</v>
      </c>
      <c r="O64" s="117">
        <f>'Avd 7 - Lions'!I64</f>
        <v>0</v>
      </c>
      <c r="P64" s="30">
        <f>'Avd 8 - Trim'!G64:G178</f>
        <v>0</v>
      </c>
      <c r="Q64" s="30">
        <f>'Avd 8 - Trim'!I64</f>
        <v>0</v>
      </c>
      <c r="R64" s="32">
        <f>'Avd 9 - Idrettsskolen'!G64:G178</f>
        <v>0</v>
      </c>
      <c r="S64" s="32">
        <f>'Avd 9 - Idrettsskolen'!I64</f>
        <v>0</v>
      </c>
      <c r="T64" s="37">
        <f>'Avd 10 - Innebandy'!D64</f>
        <v>0</v>
      </c>
      <c r="U64" s="74">
        <f>'Avd 11 - Volleyball'!D64</f>
        <v>0</v>
      </c>
      <c r="V64" s="26">
        <f>'Avd 12 - Badminton'!D64</f>
        <v>0</v>
      </c>
      <c r="W64" s="35">
        <f>SUM(C64+F64+H64+J64+L64+N64+P64+R64)</f>
        <v>2000</v>
      </c>
      <c r="X64" s="35">
        <f>D64+E64+G64+I64+K64+M64+O64+Q64+S64+T64+U64+V64</f>
        <v>2000</v>
      </c>
    </row>
    <row r="65" spans="1:24" x14ac:dyDescent="0.3">
      <c r="A65" s="14">
        <v>6820</v>
      </c>
      <c r="B65" t="s">
        <v>133</v>
      </c>
      <c r="C65" s="37">
        <f>'Avd 1 - Hovedlaget'!G65:G179</f>
        <v>0</v>
      </c>
      <c r="D65" s="37">
        <f>'Avd 1 - Hovedlaget'!I65</f>
        <v>0</v>
      </c>
      <c r="E65" s="32">
        <f>SUM('Avd 2 - Kiosk'!D65)</f>
        <v>0</v>
      </c>
      <c r="F65" s="39">
        <f>'Avd 3 - Langrenn'!G65:G179</f>
        <v>0</v>
      </c>
      <c r="G65" s="39">
        <f>'Avd 3 - Langrenn'!I65</f>
        <v>0</v>
      </c>
      <c r="H65" s="57">
        <f>'Avd 4 - Friidrett'!C65</f>
        <v>0</v>
      </c>
      <c r="I65" s="57">
        <f>'Avd 4 - Friidrett'!E65</f>
        <v>0</v>
      </c>
      <c r="J65" s="24">
        <f>'Avd 5 - Fotball'!G65:G179</f>
        <v>0</v>
      </c>
      <c r="K65" s="24">
        <f>'Avd 5 - Fotball'!I65</f>
        <v>0</v>
      </c>
      <c r="L65" s="26">
        <f>'Avd 6 - Håndball'!G65:G179</f>
        <v>0</v>
      </c>
      <c r="M65" s="26">
        <f>'Avd 6 - Håndball'!I65</f>
        <v>0</v>
      </c>
      <c r="N65" s="28">
        <f>'Avd 7 - Lions'!G65:G179</f>
        <v>0</v>
      </c>
      <c r="O65" s="117">
        <f>'Avd 7 - Lions'!I65</f>
        <v>0</v>
      </c>
      <c r="P65" s="30">
        <f>'Avd 8 - Trim'!G65:G179</f>
        <v>0</v>
      </c>
      <c r="Q65" s="30">
        <f>'Avd 8 - Trim'!I65</f>
        <v>0</v>
      </c>
      <c r="R65" s="32">
        <f>'Avd 9 - Idrettsskolen'!G65:G179</f>
        <v>0</v>
      </c>
      <c r="S65" s="32">
        <f>'Avd 9 - Idrettsskolen'!I65</f>
        <v>0</v>
      </c>
      <c r="T65" s="37">
        <f>'Avd 10 - Innebandy'!D65</f>
        <v>0</v>
      </c>
      <c r="U65" s="74">
        <f>'Avd 11 - Volleyball'!D65</f>
        <v>0</v>
      </c>
      <c r="V65" s="26">
        <f>'Avd 12 - Badminton'!D65</f>
        <v>0</v>
      </c>
      <c r="W65" s="35">
        <f>SUM(C65+F65+H65+J65+L65+N65+P65+R65)</f>
        <v>0</v>
      </c>
      <c r="X65" s="35">
        <f>D65+E65+G65+I65+K65+M65+O65+Q65+S65+T65+U65+V65</f>
        <v>0</v>
      </c>
    </row>
    <row r="66" spans="1:24" x14ac:dyDescent="0.3">
      <c r="A66" s="14">
        <v>6840</v>
      </c>
      <c r="B66" t="s">
        <v>134</v>
      </c>
      <c r="C66" s="37">
        <f>'Avd 1 - Hovedlaget'!G66:G180</f>
        <v>0</v>
      </c>
      <c r="D66" s="37">
        <f>'Avd 1 - Hovedlaget'!I66</f>
        <v>0</v>
      </c>
      <c r="E66" s="32">
        <f>SUM('Avd 2 - Kiosk'!D66)</f>
        <v>0</v>
      </c>
      <c r="F66" s="39">
        <f>'Avd 3 - Langrenn'!G66:G180</f>
        <v>0</v>
      </c>
      <c r="G66" s="39">
        <f>'Avd 3 - Langrenn'!I66</f>
        <v>0</v>
      </c>
      <c r="H66" s="57">
        <f>'Avd 4 - Friidrett'!C66</f>
        <v>0</v>
      </c>
      <c r="I66" s="57">
        <f>'Avd 4 - Friidrett'!E66</f>
        <v>0</v>
      </c>
      <c r="J66" s="24">
        <f>'Avd 5 - Fotball'!G66:G180</f>
        <v>0</v>
      </c>
      <c r="K66" s="24">
        <f>'Avd 5 - Fotball'!I66</f>
        <v>0</v>
      </c>
      <c r="L66" s="26">
        <f>'Avd 6 - Håndball'!G66:G180</f>
        <v>0</v>
      </c>
      <c r="M66" s="26">
        <f>'Avd 6 - Håndball'!I66</f>
        <v>0</v>
      </c>
      <c r="N66" s="28">
        <f>'Avd 7 - Lions'!G66:G180</f>
        <v>0</v>
      </c>
      <c r="O66" s="117">
        <f>'Avd 7 - Lions'!I66</f>
        <v>0</v>
      </c>
      <c r="P66" s="30">
        <f>'Avd 8 - Trim'!G66:G180</f>
        <v>0</v>
      </c>
      <c r="Q66" s="30">
        <f>'Avd 8 - Trim'!I66</f>
        <v>0</v>
      </c>
      <c r="R66" s="32">
        <f>'Avd 9 - Idrettsskolen'!G66:G180</f>
        <v>0</v>
      </c>
      <c r="S66" s="32">
        <f>'Avd 9 - Idrettsskolen'!I66</f>
        <v>0</v>
      </c>
      <c r="T66" s="37">
        <f>'Avd 10 - Innebandy'!D66</f>
        <v>0</v>
      </c>
      <c r="U66" s="74">
        <f>'Avd 11 - Volleyball'!D66</f>
        <v>0</v>
      </c>
      <c r="V66" s="26">
        <f>'Avd 12 - Badminton'!D66</f>
        <v>0</v>
      </c>
      <c r="W66" s="35">
        <f>SUM(C66+F66+H66+J66+L66+N66+P66+R66)</f>
        <v>0</v>
      </c>
      <c r="X66" s="35">
        <f>D66+E66+G66+I66+K66+M66+O66+Q66+S66+T66+U66+V66</f>
        <v>0</v>
      </c>
    </row>
    <row r="67" spans="1:24" x14ac:dyDescent="0.3">
      <c r="A67" s="14">
        <v>7322</v>
      </c>
      <c r="B67" t="s">
        <v>136</v>
      </c>
      <c r="C67" s="37">
        <f>'Avd 1 - Hovedlaget'!G67:G181</f>
        <v>40000</v>
      </c>
      <c r="D67" s="37">
        <f>'Avd 1 - Hovedlaget'!I67</f>
        <v>0</v>
      </c>
      <c r="E67" s="32">
        <f>SUM('Avd 2 - Kiosk'!D67)</f>
        <v>0</v>
      </c>
      <c r="F67" s="39">
        <f>'Avd 3 - Langrenn'!G67:G181</f>
        <v>0</v>
      </c>
      <c r="G67" s="39">
        <f>'Avd 3 - Langrenn'!I67</f>
        <v>0</v>
      </c>
      <c r="H67" s="57">
        <f>'Avd 4 - Friidrett'!C67</f>
        <v>0</v>
      </c>
      <c r="I67" s="57">
        <f>'Avd 4 - Friidrett'!E67</f>
        <v>0</v>
      </c>
      <c r="J67" s="24">
        <f>'Avd 5 - Fotball'!G67:G181</f>
        <v>0</v>
      </c>
      <c r="K67" s="24">
        <f>'Avd 5 - Fotball'!I67</f>
        <v>0</v>
      </c>
      <c r="L67" s="26">
        <f>'Avd 6 - Håndball'!G67:G181</f>
        <v>0</v>
      </c>
      <c r="M67" s="26">
        <f>'Avd 6 - Håndball'!I67</f>
        <v>0</v>
      </c>
      <c r="N67" s="28">
        <f>'Avd 7 - Lions'!G67:G181</f>
        <v>0</v>
      </c>
      <c r="O67" s="117">
        <f>'Avd 7 - Lions'!I67</f>
        <v>0</v>
      </c>
      <c r="P67" s="30">
        <f>'Avd 8 - Trim'!G67:G181</f>
        <v>0</v>
      </c>
      <c r="Q67" s="30">
        <f>'Avd 8 - Trim'!I67</f>
        <v>0</v>
      </c>
      <c r="R67" s="32">
        <f>'Avd 9 - Idrettsskolen'!G67:G181</f>
        <v>0</v>
      </c>
      <c r="S67" s="32">
        <f>'Avd 9 - Idrettsskolen'!I67</f>
        <v>0</v>
      </c>
      <c r="T67" s="37">
        <f>'Avd 10 - Innebandy'!D67</f>
        <v>0</v>
      </c>
      <c r="U67" s="74">
        <f>'Avd 11 - Volleyball'!D67</f>
        <v>0</v>
      </c>
      <c r="V67" s="26">
        <f>'Avd 12 - Badminton'!D67</f>
        <v>0</v>
      </c>
      <c r="W67" s="35">
        <f>SUM(C67+F67+H67+J67+L67+N67+P67+R67)</f>
        <v>40000</v>
      </c>
      <c r="X67" s="35">
        <f>D67+E67+G67+I67+K67+M67+O67+Q67+S67+T67+U67+V67</f>
        <v>0</v>
      </c>
    </row>
    <row r="68" spans="1:24" x14ac:dyDescent="0.3">
      <c r="A68" s="12" t="s">
        <v>58</v>
      </c>
      <c r="C68" s="37">
        <f>'Avd 1 - Hovedlaget'!G68:G179</f>
        <v>52000</v>
      </c>
      <c r="D68" s="37">
        <f>'Avd 1 - Hovedlaget'!I68</f>
        <v>12000</v>
      </c>
      <c r="E68" s="32">
        <f>SUM('Avd 2 - Kiosk'!D68)</f>
        <v>0</v>
      </c>
      <c r="F68" s="39">
        <f>'Avd 3 - Langrenn'!G68:G179</f>
        <v>500</v>
      </c>
      <c r="G68" s="39">
        <f>'Avd 3 - Langrenn'!I68</f>
        <v>500</v>
      </c>
      <c r="H68" s="57">
        <f>'Avd 4 - Friidrett'!C68</f>
        <v>0</v>
      </c>
      <c r="I68" s="57">
        <f>'Avd 4 - Friidrett'!E68</f>
        <v>0</v>
      </c>
      <c r="J68" s="24">
        <f>'Avd 5 - Fotball'!G68:G179</f>
        <v>0</v>
      </c>
      <c r="K68" s="24">
        <f>'Avd 5 - Fotball'!I68</f>
        <v>0</v>
      </c>
      <c r="L68" s="26">
        <f>'Avd 6 - Håndball'!G68:G179</f>
        <v>0</v>
      </c>
      <c r="M68" s="26">
        <f>'Avd 6 - Håndball'!I68</f>
        <v>0</v>
      </c>
      <c r="N68" s="28">
        <f>'Avd 7 - Lions'!G68:G179</f>
        <v>0</v>
      </c>
      <c r="O68" s="117">
        <f>'Avd 7 - Lions'!I68</f>
        <v>0</v>
      </c>
      <c r="P68" s="30">
        <f>'Avd 8 - Trim'!G68:G179</f>
        <v>0</v>
      </c>
      <c r="Q68" s="30">
        <f>'Avd 8 - Trim'!I68</f>
        <v>0</v>
      </c>
      <c r="R68" s="32">
        <f>'Avd 9 - Idrettsskolen'!G68:G179</f>
        <v>0</v>
      </c>
      <c r="S68" s="32">
        <f>'Avd 9 - Idrettsskolen'!I68</f>
        <v>0</v>
      </c>
      <c r="T68" s="37">
        <f>'Avd 10 - Innebandy'!D68</f>
        <v>0</v>
      </c>
      <c r="U68" s="74">
        <f>'Avd 11 - Volleyball'!D68</f>
        <v>0</v>
      </c>
      <c r="V68" s="26">
        <f>'Avd 12 - Badminton'!D68</f>
        <v>0</v>
      </c>
      <c r="W68" s="60">
        <f>SUM(C68+F68+H68+J68+L68+N68+P68+R68)</f>
        <v>52500</v>
      </c>
      <c r="X68" s="35">
        <f>D68+E68+G68+I68+K68+M68+O68+Q68+S68+T68+U68+V68</f>
        <v>12500</v>
      </c>
    </row>
    <row r="69" spans="1:24" x14ac:dyDescent="0.3">
      <c r="A69" s="14">
        <v>6903</v>
      </c>
      <c r="B69" t="s">
        <v>59</v>
      </c>
      <c r="C69" s="37">
        <f>'Avd 1 - Hovedlaget'!G69:G180</f>
        <v>10000</v>
      </c>
      <c r="D69" s="37">
        <f>'Avd 1 - Hovedlaget'!I69</f>
        <v>10000</v>
      </c>
      <c r="E69" s="32">
        <f>SUM('Avd 2 - Kiosk'!D69)</f>
        <v>0</v>
      </c>
      <c r="F69" s="39">
        <f>'Avd 3 - Langrenn'!G69:G180</f>
        <v>0</v>
      </c>
      <c r="G69" s="39">
        <f>'Avd 3 - Langrenn'!I69</f>
        <v>0</v>
      </c>
      <c r="H69" s="57">
        <f>'Avd 4 - Friidrett'!C69</f>
        <v>0</v>
      </c>
      <c r="I69" s="57">
        <f>'Avd 4 - Friidrett'!E69</f>
        <v>0</v>
      </c>
      <c r="J69" s="24">
        <f>'Avd 5 - Fotball'!G69:G180</f>
        <v>2000</v>
      </c>
      <c r="K69" s="24">
        <f>'Avd 5 - Fotball'!I69</f>
        <v>0</v>
      </c>
      <c r="L69" s="26">
        <f>'Avd 6 - Håndball'!G69:G180</f>
        <v>0</v>
      </c>
      <c r="M69" s="26">
        <f>'Avd 6 - Håndball'!I69</f>
        <v>0</v>
      </c>
      <c r="N69" s="28">
        <f>'Avd 7 - Lions'!G69:G180</f>
        <v>0</v>
      </c>
      <c r="O69" s="117">
        <f>'Avd 7 - Lions'!I69</f>
        <v>0</v>
      </c>
      <c r="P69" s="30">
        <f>'Avd 8 - Trim'!G69:G180</f>
        <v>0</v>
      </c>
      <c r="Q69" s="30">
        <f>'Avd 8 - Trim'!I69</f>
        <v>0</v>
      </c>
      <c r="R69" s="32">
        <f>'Avd 9 - Idrettsskolen'!G69:G180</f>
        <v>0</v>
      </c>
      <c r="S69" s="32">
        <f>'Avd 9 - Idrettsskolen'!I69</f>
        <v>0</v>
      </c>
      <c r="T69" s="37">
        <f>'Avd 10 - Innebandy'!D69</f>
        <v>0</v>
      </c>
      <c r="U69" s="74">
        <f>'Avd 11 - Volleyball'!D69</f>
        <v>0</v>
      </c>
      <c r="V69" s="26">
        <f>'Avd 12 - Badminton'!D69</f>
        <v>0</v>
      </c>
      <c r="W69" s="35">
        <f>SUM(C69+F69+H69+J69+L69+N69+P69+R69)</f>
        <v>12000</v>
      </c>
      <c r="X69" s="35">
        <f>D69+E69+G69+I69+K69+M69+O69+Q69+S69+T69+U69+V69</f>
        <v>10000</v>
      </c>
    </row>
    <row r="70" spans="1:24" x14ac:dyDescent="0.3">
      <c r="A70" s="14">
        <v>6907</v>
      </c>
      <c r="B70" t="s">
        <v>60</v>
      </c>
      <c r="C70" s="37">
        <f>'Avd 1 - Hovedlaget'!G70:G181</f>
        <v>10000</v>
      </c>
      <c r="D70" s="37">
        <f>'Avd 1 - Hovedlaget'!I70</f>
        <v>12000</v>
      </c>
      <c r="E70" s="32">
        <f>SUM('Avd 2 - Kiosk'!D70)</f>
        <v>0</v>
      </c>
      <c r="F70" s="39">
        <f>'Avd 3 - Langrenn'!G70:G181</f>
        <v>0</v>
      </c>
      <c r="G70" s="39">
        <f>'Avd 3 - Langrenn'!I70</f>
        <v>0</v>
      </c>
      <c r="H70" s="57">
        <f>'Avd 4 - Friidrett'!C70</f>
        <v>0</v>
      </c>
      <c r="I70" s="57">
        <f>'Avd 4 - Friidrett'!E70</f>
        <v>0</v>
      </c>
      <c r="J70" s="24">
        <f>'Avd 5 - Fotball'!G70:G181</f>
        <v>0</v>
      </c>
      <c r="K70" s="24">
        <f>'Avd 5 - Fotball'!I70</f>
        <v>0</v>
      </c>
      <c r="L70" s="26">
        <f>'Avd 6 - Håndball'!G70:G181</f>
        <v>0</v>
      </c>
      <c r="M70" s="26">
        <f>'Avd 6 - Håndball'!I70</f>
        <v>0</v>
      </c>
      <c r="N70" s="28">
        <f>'Avd 7 - Lions'!G70:G181</f>
        <v>0</v>
      </c>
      <c r="O70" s="117">
        <f>'Avd 7 - Lions'!I70</f>
        <v>0</v>
      </c>
      <c r="P70" s="30">
        <f>'Avd 8 - Trim'!G70:G181</f>
        <v>0</v>
      </c>
      <c r="Q70" s="30">
        <f>'Avd 8 - Trim'!I70</f>
        <v>0</v>
      </c>
      <c r="R70" s="32">
        <f>'Avd 9 - Idrettsskolen'!G70:G181</f>
        <v>0</v>
      </c>
      <c r="S70" s="32">
        <f>'Avd 9 - Idrettsskolen'!I70</f>
        <v>0</v>
      </c>
      <c r="T70" s="37">
        <f>'Avd 10 - Innebandy'!D70</f>
        <v>0</v>
      </c>
      <c r="U70" s="74">
        <f>'Avd 11 - Volleyball'!D70</f>
        <v>0</v>
      </c>
      <c r="V70" s="26">
        <f>'Avd 12 - Badminton'!D70</f>
        <v>0</v>
      </c>
      <c r="W70" s="35">
        <f>SUM(C70+F70+H70+J70+L70+N70+P70+R70)</f>
        <v>10000</v>
      </c>
      <c r="X70" s="35">
        <f>D70+E70+G70+I70+K70+M70+O70+Q70+S70+T70+U70+V70</f>
        <v>12000</v>
      </c>
    </row>
    <row r="71" spans="1:24" x14ac:dyDescent="0.3">
      <c r="A71" s="14">
        <v>6940</v>
      </c>
      <c r="B71" t="s">
        <v>61</v>
      </c>
      <c r="C71" s="37">
        <f>'Avd 1 - Hovedlaget'!G71:G182</f>
        <v>2000</v>
      </c>
      <c r="D71" s="37">
        <f>'Avd 1 - Hovedlaget'!I71</f>
        <v>3000</v>
      </c>
      <c r="E71" s="32">
        <f>SUM('Avd 2 - Kiosk'!D71)</f>
        <v>0</v>
      </c>
      <c r="F71" s="39">
        <f>'Avd 3 - Langrenn'!G71:G182</f>
        <v>0</v>
      </c>
      <c r="G71" s="39">
        <f>'Avd 3 - Langrenn'!I71</f>
        <v>0</v>
      </c>
      <c r="H71" s="57">
        <f>'Avd 4 - Friidrett'!C71</f>
        <v>0</v>
      </c>
      <c r="I71" s="57">
        <f>'Avd 4 - Friidrett'!E71</f>
        <v>0</v>
      </c>
      <c r="J71" s="24">
        <f>'Avd 5 - Fotball'!G71:G182</f>
        <v>0</v>
      </c>
      <c r="K71" s="24">
        <f>'Avd 5 - Fotball'!I71</f>
        <v>0</v>
      </c>
      <c r="L71" s="26">
        <f>'Avd 6 - Håndball'!G71:G182</f>
        <v>0</v>
      </c>
      <c r="M71" s="26">
        <f>'Avd 6 - Håndball'!I71</f>
        <v>0</v>
      </c>
      <c r="N71" s="28">
        <f>'Avd 7 - Lions'!G71:G182</f>
        <v>0</v>
      </c>
      <c r="O71" s="117">
        <f>'Avd 7 - Lions'!I71</f>
        <v>0</v>
      </c>
      <c r="P71" s="30">
        <f>'Avd 8 - Trim'!G71:G182</f>
        <v>0</v>
      </c>
      <c r="Q71" s="30">
        <f>'Avd 8 - Trim'!I71</f>
        <v>0</v>
      </c>
      <c r="R71" s="32">
        <f>'Avd 9 - Idrettsskolen'!G71:G182</f>
        <v>100</v>
      </c>
      <c r="S71" s="32">
        <f>'Avd 9 - Idrettsskolen'!I71</f>
        <v>100</v>
      </c>
      <c r="T71" s="37">
        <f>'Avd 10 - Innebandy'!D71</f>
        <v>0</v>
      </c>
      <c r="U71" s="74">
        <f>'Avd 11 - Volleyball'!D71</f>
        <v>0</v>
      </c>
      <c r="V71" s="26">
        <f>'Avd 12 - Badminton'!D71</f>
        <v>0</v>
      </c>
      <c r="W71" s="35">
        <f>SUM(C71+F71+H71+J71+L71+N71+P71+R71)</f>
        <v>2100</v>
      </c>
      <c r="X71" s="35">
        <f>D71+E71+G71+I71+K71+M71+O71+Q71+S71+T71+U71+V71</f>
        <v>3100</v>
      </c>
    </row>
    <row r="72" spans="1:24" x14ac:dyDescent="0.3">
      <c r="A72" s="12" t="s">
        <v>62</v>
      </c>
      <c r="C72" s="37">
        <f>'Avd 1 - Hovedlaget'!G72:G183</f>
        <v>22000</v>
      </c>
      <c r="D72" s="37">
        <f>'Avd 1 - Hovedlaget'!I72</f>
        <v>25000</v>
      </c>
      <c r="E72" s="32">
        <f>SUM('Avd 2 - Kiosk'!D72)</f>
        <v>0</v>
      </c>
      <c r="F72" s="39">
        <f>'Avd 3 - Langrenn'!G72:G183</f>
        <v>0</v>
      </c>
      <c r="G72" s="39">
        <f>'Avd 3 - Langrenn'!I72</f>
        <v>0</v>
      </c>
      <c r="H72" s="57">
        <f>'Avd 4 - Friidrett'!C72</f>
        <v>0</v>
      </c>
      <c r="I72" s="57">
        <f>'Avd 4 - Friidrett'!E72</f>
        <v>0</v>
      </c>
      <c r="J72" s="24">
        <f>'Avd 5 - Fotball'!G72:G183</f>
        <v>2000</v>
      </c>
      <c r="K72" s="24">
        <f>'Avd 5 - Fotball'!I72</f>
        <v>0</v>
      </c>
      <c r="L72" s="26">
        <f>'Avd 6 - Håndball'!G72:G183</f>
        <v>0</v>
      </c>
      <c r="M72" s="26">
        <f>'Avd 6 - Håndball'!I72</f>
        <v>0</v>
      </c>
      <c r="N72" s="28">
        <f>'Avd 7 - Lions'!G72:G183</f>
        <v>0</v>
      </c>
      <c r="O72" s="117">
        <f>'Avd 7 - Lions'!I72</f>
        <v>0</v>
      </c>
      <c r="P72" s="30">
        <f>'Avd 8 - Trim'!G72:G183</f>
        <v>0</v>
      </c>
      <c r="Q72" s="30">
        <f>'Avd 8 - Trim'!I72</f>
        <v>0</v>
      </c>
      <c r="R72" s="32">
        <f>'Avd 9 - Idrettsskolen'!G72:G183</f>
        <v>100</v>
      </c>
      <c r="S72" s="32">
        <f>'Avd 9 - Idrettsskolen'!I72</f>
        <v>100</v>
      </c>
      <c r="T72" s="37">
        <f>'Avd 10 - Innebandy'!D72</f>
        <v>0</v>
      </c>
      <c r="U72" s="74">
        <f>'Avd 11 - Volleyball'!D72</f>
        <v>0</v>
      </c>
      <c r="V72" s="26">
        <f>'Avd 12 - Badminton'!D72</f>
        <v>0</v>
      </c>
      <c r="W72" s="60">
        <f>SUM(C72+F72+H72+J72+L72+N72+P72+R72)</f>
        <v>24100</v>
      </c>
      <c r="X72" s="35">
        <f>D72+E72+G72+I72+K72+M72+O72+Q72+S72+T72+U72+V72</f>
        <v>25100</v>
      </c>
    </row>
    <row r="73" spans="1:24" x14ac:dyDescent="0.3">
      <c r="A73" s="6">
        <v>7100</v>
      </c>
      <c r="B73" s="7" t="s">
        <v>63</v>
      </c>
      <c r="C73" s="37">
        <f>'Avd 1 - Hovedlaget'!G73:G184</f>
        <v>0</v>
      </c>
      <c r="D73" s="37">
        <f>'Avd 1 - Hovedlaget'!I73</f>
        <v>0</v>
      </c>
      <c r="E73" s="32">
        <f>SUM('Avd 2 - Kiosk'!D73)</f>
        <v>0</v>
      </c>
      <c r="F73" s="39">
        <f>'Avd 3 - Langrenn'!G73:G184</f>
        <v>0</v>
      </c>
      <c r="G73" s="39">
        <f>'Avd 3 - Langrenn'!I73</f>
        <v>0</v>
      </c>
      <c r="H73" s="57">
        <f>'Avd 4 - Friidrett'!C73</f>
        <v>0</v>
      </c>
      <c r="I73" s="57">
        <f>'Avd 4 - Friidrett'!E73</f>
        <v>0</v>
      </c>
      <c r="J73" s="24">
        <f>'Avd 5 - Fotball'!G73:G184</f>
        <v>0</v>
      </c>
      <c r="K73" s="24">
        <f>'Avd 5 - Fotball'!I73</f>
        <v>0</v>
      </c>
      <c r="L73" s="26">
        <f>'Avd 6 - Håndball'!G73:G184</f>
        <v>0</v>
      </c>
      <c r="M73" s="26">
        <f>'Avd 6 - Håndball'!I73</f>
        <v>0</v>
      </c>
      <c r="N73" s="28">
        <f>'Avd 7 - Lions'!G73:G184</f>
        <v>0</v>
      </c>
      <c r="O73" s="117">
        <f>'Avd 7 - Lions'!I73</f>
        <v>0</v>
      </c>
      <c r="P73" s="30">
        <f>'Avd 8 - Trim'!G73:G184</f>
        <v>0</v>
      </c>
      <c r="Q73" s="30">
        <f>'Avd 8 - Trim'!I73</f>
        <v>0</v>
      </c>
      <c r="R73" s="32">
        <f>'Avd 9 - Idrettsskolen'!G73:G184</f>
        <v>0</v>
      </c>
      <c r="S73" s="32">
        <f>'Avd 9 - Idrettsskolen'!I73</f>
        <v>0</v>
      </c>
      <c r="T73" s="37">
        <f>'Avd 10 - Innebandy'!D73</f>
        <v>0</v>
      </c>
      <c r="U73" s="74">
        <f>'Avd 11 - Volleyball'!D73</f>
        <v>0</v>
      </c>
      <c r="V73" s="26">
        <f>'Avd 12 - Badminton'!D73</f>
        <v>0</v>
      </c>
      <c r="W73" s="35">
        <f>SUM(C73+F73+H73+J73+L73+N73+P73+R73)</f>
        <v>0</v>
      </c>
      <c r="X73" s="35">
        <f>D73+E73+G73+I73+K73+M73+O73+Q73+S73+T73+U73+V73</f>
        <v>0</v>
      </c>
    </row>
    <row r="74" spans="1:24" x14ac:dyDescent="0.3">
      <c r="A74" s="6">
        <v>7101</v>
      </c>
      <c r="B74" s="7" t="s">
        <v>64</v>
      </c>
      <c r="C74" s="37">
        <f>'Avd 1 - Hovedlaget'!G74:G185</f>
        <v>5000</v>
      </c>
      <c r="D74" s="37">
        <f>'Avd 1 - Hovedlaget'!I74</f>
        <v>0</v>
      </c>
      <c r="E74" s="32">
        <f>SUM('Avd 2 - Kiosk'!D74)</f>
        <v>0</v>
      </c>
      <c r="F74" s="39">
        <f>'Avd 3 - Langrenn'!G74:G185</f>
        <v>0</v>
      </c>
      <c r="G74" s="39">
        <f>'Avd 3 - Langrenn'!I74</f>
        <v>0</v>
      </c>
      <c r="H74" s="57">
        <f>'Avd 4 - Friidrett'!C74</f>
        <v>0</v>
      </c>
      <c r="I74" s="57">
        <f>'Avd 4 - Friidrett'!E74</f>
        <v>0</v>
      </c>
      <c r="J74" s="24">
        <f>'Avd 5 - Fotball'!G74:G185</f>
        <v>0</v>
      </c>
      <c r="K74" s="24">
        <f>'Avd 5 - Fotball'!I74</f>
        <v>0</v>
      </c>
      <c r="L74" s="26">
        <f>'Avd 6 - Håndball'!G74:G185</f>
        <v>10000</v>
      </c>
      <c r="M74" s="26">
        <f>'Avd 6 - Håndball'!I74</f>
        <v>5000</v>
      </c>
      <c r="N74" s="28">
        <f>'Avd 7 - Lions'!G74:G185</f>
        <v>0</v>
      </c>
      <c r="O74" s="117">
        <f>'Avd 7 - Lions'!I74</f>
        <v>0</v>
      </c>
      <c r="P74" s="30">
        <f>'Avd 8 - Trim'!G74:G185</f>
        <v>0</v>
      </c>
      <c r="Q74" s="30">
        <f>'Avd 8 - Trim'!I74</f>
        <v>0</v>
      </c>
      <c r="R74" s="32">
        <f>'Avd 9 - Idrettsskolen'!G74:G185</f>
        <v>0</v>
      </c>
      <c r="S74" s="32">
        <f>'Avd 9 - Idrettsskolen'!I74</f>
        <v>0</v>
      </c>
      <c r="T74" s="37">
        <f>'Avd 10 - Innebandy'!D74</f>
        <v>0</v>
      </c>
      <c r="U74" s="74">
        <f>'Avd 11 - Volleyball'!D74</f>
        <v>0</v>
      </c>
      <c r="V74" s="26">
        <f>'Avd 12 - Badminton'!D74</f>
        <v>0</v>
      </c>
      <c r="W74" s="35">
        <f>SUM(C74+F74+H74+J74+L74+N74+P74+R74)</f>
        <v>15000</v>
      </c>
      <c r="X74" s="35">
        <f>D74+E74+G74+I74+K74+M74+O74+Q74+S74+T74+U74+V74</f>
        <v>5000</v>
      </c>
    </row>
    <row r="75" spans="1:24" x14ac:dyDescent="0.3">
      <c r="A75" s="6">
        <v>7140</v>
      </c>
      <c r="B75" s="7" t="s">
        <v>65</v>
      </c>
      <c r="C75" s="37">
        <f>'Avd 1 - Hovedlaget'!G75:G186</f>
        <v>0</v>
      </c>
      <c r="D75" s="37">
        <f>'Avd 1 - Hovedlaget'!I75</f>
        <v>0</v>
      </c>
      <c r="E75" s="32">
        <f>SUM('Avd 2 - Kiosk'!D75)</f>
        <v>0</v>
      </c>
      <c r="F75" s="39">
        <f>'Avd 3 - Langrenn'!G75:G186</f>
        <v>200000</v>
      </c>
      <c r="G75" s="39">
        <f>'Avd 3 - Langrenn'!I75</f>
        <v>200000</v>
      </c>
      <c r="H75" s="57">
        <f>'Avd 4 - Friidrett'!C75</f>
        <v>0</v>
      </c>
      <c r="I75" s="57">
        <f>'Avd 4 - Friidrett'!E75</f>
        <v>0</v>
      </c>
      <c r="J75" s="24">
        <f>'Avd 5 - Fotball'!G75:G186</f>
        <v>70000</v>
      </c>
      <c r="K75" s="24">
        <f>'Avd 5 - Fotball'!I75</f>
        <v>150000</v>
      </c>
      <c r="L75" s="26">
        <f>'Avd 6 - Håndball'!G75:G186</f>
        <v>1000</v>
      </c>
      <c r="M75" s="26">
        <f>'Avd 6 - Håndball'!I75</f>
        <v>0</v>
      </c>
      <c r="N75" s="28">
        <f>'Avd 7 - Lions'!G75:G186</f>
        <v>65000</v>
      </c>
      <c r="O75" s="117">
        <f>'Avd 7 - Lions'!I75</f>
        <v>65000</v>
      </c>
      <c r="P75" s="30">
        <f>'Avd 8 - Trim'!G75:G186</f>
        <v>0</v>
      </c>
      <c r="Q75" s="30">
        <f>'Avd 8 - Trim'!I75</f>
        <v>0</v>
      </c>
      <c r="R75" s="32">
        <f>'Avd 9 - Idrettsskolen'!G75:G186</f>
        <v>0</v>
      </c>
      <c r="S75" s="32">
        <f>'Avd 9 - Idrettsskolen'!I75</f>
        <v>0</v>
      </c>
      <c r="T75" s="37">
        <f>'Avd 10 - Innebandy'!D75</f>
        <v>0</v>
      </c>
      <c r="U75" s="74">
        <f>'Avd 11 - Volleyball'!D75</f>
        <v>0</v>
      </c>
      <c r="V75" s="26">
        <f>'Avd 12 - Badminton'!D75</f>
        <v>0</v>
      </c>
      <c r="W75" s="35">
        <f>SUM(C75+F75+H75+J75+L75+N75+P75+R75)</f>
        <v>336000</v>
      </c>
      <c r="X75" s="35">
        <f>D75+E75+G75+I75+K75+M75+O75+Q75+S75+T75+U75+V75</f>
        <v>415000</v>
      </c>
    </row>
    <row r="76" spans="1:24" x14ac:dyDescent="0.3">
      <c r="A76" s="12" t="s">
        <v>66</v>
      </c>
      <c r="C76" s="37">
        <f>'Avd 1 - Hovedlaget'!G76:G187</f>
        <v>5000</v>
      </c>
      <c r="D76" s="37">
        <f>'Avd 1 - Hovedlaget'!I76</f>
        <v>0</v>
      </c>
      <c r="E76" s="32">
        <f>SUM('Avd 2 - Kiosk'!D76)</f>
        <v>0</v>
      </c>
      <c r="F76" s="39">
        <f>'Avd 3 - Langrenn'!G76:G187</f>
        <v>200000</v>
      </c>
      <c r="G76" s="39">
        <f>'Avd 3 - Langrenn'!I76</f>
        <v>200000</v>
      </c>
      <c r="H76" s="57">
        <f>'Avd 4 - Friidrett'!C76</f>
        <v>0</v>
      </c>
      <c r="I76" s="57">
        <f>'Avd 4 - Friidrett'!E76</f>
        <v>0</v>
      </c>
      <c r="J76" s="24">
        <f>'Avd 5 - Fotball'!G76:G187</f>
        <v>70000</v>
      </c>
      <c r="K76" s="24">
        <f>'Avd 5 - Fotball'!I76</f>
        <v>150000</v>
      </c>
      <c r="L76" s="26">
        <f>'Avd 6 - Håndball'!G76:G187</f>
        <v>11000</v>
      </c>
      <c r="M76" s="26">
        <f>'Avd 6 - Håndball'!I76</f>
        <v>5000</v>
      </c>
      <c r="N76" s="28">
        <f>'Avd 7 - Lions'!G76:G187</f>
        <v>65000</v>
      </c>
      <c r="O76" s="117">
        <f>'Avd 7 - Lions'!I76</f>
        <v>65000</v>
      </c>
      <c r="P76" s="30">
        <f>'Avd 8 - Trim'!G76:G187</f>
        <v>0</v>
      </c>
      <c r="Q76" s="30">
        <f>'Avd 8 - Trim'!I76</f>
        <v>0</v>
      </c>
      <c r="R76" s="32">
        <f>'Avd 9 - Idrettsskolen'!G76:G187</f>
        <v>0</v>
      </c>
      <c r="S76" s="32">
        <f>'Avd 9 - Idrettsskolen'!I76</f>
        <v>0</v>
      </c>
      <c r="T76" s="37">
        <f>'Avd 10 - Innebandy'!D76</f>
        <v>0</v>
      </c>
      <c r="U76" s="74">
        <f>'Avd 11 - Volleyball'!D76</f>
        <v>0</v>
      </c>
      <c r="V76" s="26">
        <f>'Avd 12 - Badminton'!D76</f>
        <v>0</v>
      </c>
      <c r="W76" s="60">
        <f>SUM(C76+F76+H76+J76+L76+N76+P76+R76)</f>
        <v>351000</v>
      </c>
      <c r="X76" s="35">
        <f>D76+E76+G76+I76+K76+M76+O76+Q76+S76+T76+U76+V76</f>
        <v>420000</v>
      </c>
    </row>
    <row r="77" spans="1:24" x14ac:dyDescent="0.3">
      <c r="A77" s="14">
        <v>7410</v>
      </c>
      <c r="B77" t="s">
        <v>67</v>
      </c>
      <c r="C77" s="37">
        <f>'Avd 1 - Hovedlaget'!G77:G188</f>
        <v>0</v>
      </c>
      <c r="D77" s="37">
        <f>'Avd 1 - Hovedlaget'!I77</f>
        <v>0</v>
      </c>
      <c r="E77" s="32">
        <f>SUM('Avd 2 - Kiosk'!D77)</f>
        <v>0</v>
      </c>
      <c r="F77" s="39">
        <f>'Avd 3 - Langrenn'!G77:G188</f>
        <v>0</v>
      </c>
      <c r="G77" s="39">
        <f>'Avd 3 - Langrenn'!I77</f>
        <v>0</v>
      </c>
      <c r="H77" s="57">
        <f>'Avd 4 - Friidrett'!C77</f>
        <v>0</v>
      </c>
      <c r="I77" s="57">
        <f>'Avd 4 - Friidrett'!E77</f>
        <v>0</v>
      </c>
      <c r="J77" s="24">
        <f>'Avd 5 - Fotball'!G77:G188</f>
        <v>130000</v>
      </c>
      <c r="K77" s="24">
        <f>'Avd 5 - Fotball'!I77</f>
        <v>90000</v>
      </c>
      <c r="L77" s="26">
        <f>'Avd 6 - Håndball'!G77:G188</f>
        <v>0</v>
      </c>
      <c r="M77" s="26">
        <f>'Avd 6 - Håndball'!I77</f>
        <v>0</v>
      </c>
      <c r="N77" s="28">
        <f>'Avd 7 - Lions'!G77:G188</f>
        <v>0</v>
      </c>
      <c r="O77" s="117">
        <f>'Avd 7 - Lions'!I77</f>
        <v>0</v>
      </c>
      <c r="P77" s="30">
        <f>'Avd 8 - Trim'!G77:G188</f>
        <v>0</v>
      </c>
      <c r="Q77" s="30">
        <f>'Avd 8 - Trim'!I77</f>
        <v>0</v>
      </c>
      <c r="R77" s="32">
        <f>'Avd 9 - Idrettsskolen'!G77:G188</f>
        <v>0</v>
      </c>
      <c r="S77" s="32">
        <f>'Avd 9 - Idrettsskolen'!I77</f>
        <v>0</v>
      </c>
      <c r="T77" s="37">
        <f>'Avd 10 - Innebandy'!D77</f>
        <v>0</v>
      </c>
      <c r="U77" s="74">
        <f>'Avd 11 - Volleyball'!D77</f>
        <v>0</v>
      </c>
      <c r="V77" s="26">
        <f>'Avd 12 - Badminton'!D77</f>
        <v>0</v>
      </c>
      <c r="W77" s="35">
        <f>SUM(C77+F77+H77+J77+L77+N77+P77+R77)</f>
        <v>130000</v>
      </c>
      <c r="X77" s="35">
        <f>D77+E77+G77+I77+K77+M77+O77+Q77+S77+T77+U77+V77</f>
        <v>90000</v>
      </c>
    </row>
    <row r="78" spans="1:24" x14ac:dyDescent="0.3">
      <c r="A78" s="14">
        <v>7420</v>
      </c>
      <c r="B78" t="s">
        <v>68</v>
      </c>
      <c r="C78" s="37">
        <f>'Avd 1 - Hovedlaget'!G78:G189</f>
        <v>200000</v>
      </c>
      <c r="D78" s="37">
        <f>'Avd 1 - Hovedlaget'!I78</f>
        <v>20000</v>
      </c>
      <c r="E78" s="32">
        <f>SUM('Avd 2 - Kiosk'!D78)</f>
        <v>0</v>
      </c>
      <c r="F78" s="39">
        <f>'Avd 3 - Langrenn'!G78:G189</f>
        <v>0</v>
      </c>
      <c r="G78" s="39">
        <f>'Avd 3 - Langrenn'!I78</f>
        <v>0</v>
      </c>
      <c r="H78" s="57">
        <f>'Avd 4 - Friidrett'!C78</f>
        <v>0</v>
      </c>
      <c r="I78" s="57">
        <f>'Avd 4 - Friidrett'!E78</f>
        <v>0</v>
      </c>
      <c r="J78" s="24">
        <f>'Avd 5 - Fotball'!G78:G189</f>
        <v>0</v>
      </c>
      <c r="K78" s="24">
        <f>'Avd 5 - Fotball'!I78</f>
        <v>0</v>
      </c>
      <c r="L78" s="26">
        <f>'Avd 6 - Håndball'!G78:G189</f>
        <v>50000</v>
      </c>
      <c r="M78" s="26">
        <f>'Avd 6 - Håndball'!I78</f>
        <v>50000</v>
      </c>
      <c r="N78" s="28">
        <f>'Avd 7 - Lions'!G78:G189</f>
        <v>0</v>
      </c>
      <c r="O78" s="117">
        <f>'Avd 7 - Lions'!I78</f>
        <v>0</v>
      </c>
      <c r="P78" s="30">
        <f>'Avd 8 - Trim'!G78:G189</f>
        <v>0</v>
      </c>
      <c r="Q78" s="30">
        <f>'Avd 8 - Trim'!I78</f>
        <v>0</v>
      </c>
      <c r="R78" s="32">
        <f>'Avd 9 - Idrettsskolen'!G78:G189</f>
        <v>0</v>
      </c>
      <c r="S78" s="32">
        <f>'Avd 9 - Idrettsskolen'!I78</f>
        <v>0</v>
      </c>
      <c r="T78" s="37">
        <f>'Avd 10 - Innebandy'!D78</f>
        <v>0</v>
      </c>
      <c r="U78" s="74">
        <f>'Avd 11 - Volleyball'!D78</f>
        <v>0</v>
      </c>
      <c r="V78" s="26">
        <f>'Avd 12 - Badminton'!D78</f>
        <v>0</v>
      </c>
      <c r="W78" s="35">
        <f>SUM(C78+F78+H78+J78+L78+N78+P78+R78)</f>
        <v>250000</v>
      </c>
      <c r="X78" s="35">
        <f>D78+E78+G78+I78+K78+M78+O78+Q78+S78+T78+U78+V78</f>
        <v>70000</v>
      </c>
    </row>
    <row r="79" spans="1:24" x14ac:dyDescent="0.3">
      <c r="A79" s="14">
        <v>7430</v>
      </c>
      <c r="B79" t="s">
        <v>69</v>
      </c>
      <c r="C79" s="37">
        <f>'Avd 1 - Hovedlaget'!G79:G190</f>
        <v>5000</v>
      </c>
      <c r="D79" s="37">
        <f>'Avd 1 - Hovedlaget'!I79</f>
        <v>2000</v>
      </c>
      <c r="E79" s="32">
        <f>SUM('Avd 2 - Kiosk'!D79)</f>
        <v>0</v>
      </c>
      <c r="F79" s="39">
        <f>'Avd 3 - Langrenn'!G79:G190</f>
        <v>1000</v>
      </c>
      <c r="G79" s="39">
        <f>'Avd 3 - Langrenn'!I79</f>
        <v>1000</v>
      </c>
      <c r="H79" s="57">
        <f>'Avd 4 - Friidrett'!C79</f>
        <v>0</v>
      </c>
      <c r="I79" s="57">
        <f>'Avd 4 - Friidrett'!E79</f>
        <v>0</v>
      </c>
      <c r="J79" s="24">
        <f>'Avd 5 - Fotball'!G79:G190</f>
        <v>0</v>
      </c>
      <c r="K79" s="24">
        <f>'Avd 5 - Fotball'!I79</f>
        <v>15000</v>
      </c>
      <c r="L79" s="26">
        <f>'Avd 6 - Håndball'!G79:G190</f>
        <v>0</v>
      </c>
      <c r="M79" s="26">
        <f>'Avd 6 - Håndball'!I79</f>
        <v>0</v>
      </c>
      <c r="N79" s="28">
        <f>'Avd 7 - Lions'!G79:G190</f>
        <v>5000</v>
      </c>
      <c r="O79" s="117">
        <f>'Avd 7 - Lions'!I79</f>
        <v>5000</v>
      </c>
      <c r="P79" s="30">
        <f>'Avd 8 - Trim'!G79:G190</f>
        <v>2000</v>
      </c>
      <c r="Q79" s="30">
        <f>'Avd 8 - Trim'!I79</f>
        <v>2000</v>
      </c>
      <c r="R79" s="32">
        <f>'Avd 9 - Idrettsskolen'!G79:G190</f>
        <v>0</v>
      </c>
      <c r="S79" s="32">
        <f>'Avd 9 - Idrettsskolen'!I79</f>
        <v>0</v>
      </c>
      <c r="T79" s="37">
        <f>'Avd 10 - Innebandy'!D79</f>
        <v>0</v>
      </c>
      <c r="U79" s="74">
        <f>'Avd 11 - Volleyball'!D79</f>
        <v>0</v>
      </c>
      <c r="V79" s="26">
        <f>'Avd 12 - Badminton'!D79</f>
        <v>0</v>
      </c>
      <c r="W79" s="35">
        <f>SUM(C79+F79+H79+J79+L79+N79+P79+R79)</f>
        <v>13000</v>
      </c>
      <c r="X79" s="35">
        <f>D79+E79+G79+I79+K79+M79+O79+Q79+S79+T79+U79+V79</f>
        <v>25000</v>
      </c>
    </row>
    <row r="80" spans="1:24" x14ac:dyDescent="0.3">
      <c r="A80" s="14">
        <v>7600</v>
      </c>
      <c r="B80" t="s">
        <v>131</v>
      </c>
      <c r="C80" s="37">
        <f>'Avd 1 - Hovedlaget'!G80:G191</f>
        <v>10000</v>
      </c>
      <c r="D80" s="37">
        <f>'Avd 1 - Hovedlaget'!I80</f>
        <v>0</v>
      </c>
      <c r="E80" s="32">
        <f>SUM('Avd 2 - Kiosk'!D80)</f>
        <v>1000</v>
      </c>
      <c r="F80" s="39">
        <f>'Avd 3 - Langrenn'!G80:G191</f>
        <v>0</v>
      </c>
      <c r="G80" s="39">
        <f>'Avd 3 - Langrenn'!I80</f>
        <v>0</v>
      </c>
      <c r="H80" s="57">
        <f>'Avd 4 - Friidrett'!C80</f>
        <v>0</v>
      </c>
      <c r="I80" s="57">
        <f>'Avd 4 - Friidrett'!E80</f>
        <v>0</v>
      </c>
      <c r="J80" s="24">
        <f>'Avd 5 - Fotball'!G80:G191</f>
        <v>0</v>
      </c>
      <c r="K80" s="24">
        <f>'Avd 5 - Fotball'!I80</f>
        <v>0</v>
      </c>
      <c r="L80" s="26">
        <f>'Avd 6 - Håndball'!G80:G191</f>
        <v>7000</v>
      </c>
      <c r="M80" s="26">
        <f>'Avd 6 - Håndball'!I80</f>
        <v>7000</v>
      </c>
      <c r="N80" s="28">
        <f>'Avd 7 - Lions'!G80:G191</f>
        <v>0</v>
      </c>
      <c r="O80" s="117">
        <f>'Avd 7 - Lions'!I80</f>
        <v>0</v>
      </c>
      <c r="P80" s="30">
        <f>'Avd 8 - Trim'!G80:G191</f>
        <v>0</v>
      </c>
      <c r="Q80" s="30">
        <f>'Avd 8 - Trim'!I80</f>
        <v>0</v>
      </c>
      <c r="R80" s="32">
        <f>'Avd 9 - Idrettsskolen'!G80:G191</f>
        <v>0</v>
      </c>
      <c r="S80" s="32">
        <f>'Avd 9 - Idrettsskolen'!I80</f>
        <v>0</v>
      </c>
      <c r="T80" s="37">
        <f>'Avd 10 - Innebandy'!D80</f>
        <v>0</v>
      </c>
      <c r="U80" s="74">
        <f>'Avd 11 - Volleyball'!D80</f>
        <v>0</v>
      </c>
      <c r="V80" s="26">
        <f>'Avd 12 - Badminton'!D80</f>
        <v>0</v>
      </c>
      <c r="W80" s="35">
        <f>SUM(C80+F80+H80+J80+L80+N80+P80+R80)</f>
        <v>17000</v>
      </c>
      <c r="X80" s="35">
        <f>D80+E80+G80+I80+K80+M80+O80+Q80+S80+T80+U80+V80</f>
        <v>8000</v>
      </c>
    </row>
    <row r="81" spans="1:24" x14ac:dyDescent="0.3">
      <c r="A81" s="12" t="s">
        <v>70</v>
      </c>
      <c r="C81" s="37">
        <f>'Avd 1 - Hovedlaget'!G81:G191</f>
        <v>215000</v>
      </c>
      <c r="D81" s="37">
        <f>'Avd 1 - Hovedlaget'!I81</f>
        <v>22000</v>
      </c>
      <c r="E81" s="32">
        <f>SUM('Avd 2 - Kiosk'!D81)</f>
        <v>1000</v>
      </c>
      <c r="F81" s="39">
        <f>'Avd 3 - Langrenn'!G81:G191</f>
        <v>1000</v>
      </c>
      <c r="G81" s="39">
        <f>'Avd 3 - Langrenn'!I81</f>
        <v>1000</v>
      </c>
      <c r="H81" s="57">
        <f>'Avd 4 - Friidrett'!C81</f>
        <v>0</v>
      </c>
      <c r="I81" s="57">
        <f>'Avd 4 - Friidrett'!E81</f>
        <v>0</v>
      </c>
      <c r="J81" s="24">
        <f>'Avd 5 - Fotball'!G81:G191</f>
        <v>130000</v>
      </c>
      <c r="K81" s="24">
        <f>'Avd 5 - Fotball'!I81</f>
        <v>105000</v>
      </c>
      <c r="L81" s="26">
        <f>'Avd 6 - Håndball'!G81:G191</f>
        <v>57000</v>
      </c>
      <c r="M81" s="26">
        <f>'Avd 6 - Håndball'!I81</f>
        <v>57000</v>
      </c>
      <c r="N81" s="28">
        <f>'Avd 7 - Lions'!G81:G191</f>
        <v>5000</v>
      </c>
      <c r="O81" s="117">
        <f>'Avd 7 - Lions'!I81</f>
        <v>5000</v>
      </c>
      <c r="P81" s="30">
        <f>'Avd 8 - Trim'!G81:G191</f>
        <v>2000</v>
      </c>
      <c r="Q81" s="30">
        <f>'Avd 8 - Trim'!I81</f>
        <v>2000</v>
      </c>
      <c r="R81" s="32">
        <f>'Avd 9 - Idrettsskolen'!G81:G191</f>
        <v>0</v>
      </c>
      <c r="S81" s="32">
        <f>'Avd 9 - Idrettsskolen'!I81</f>
        <v>0</v>
      </c>
      <c r="T81" s="37">
        <f>'Avd 10 - Innebandy'!D81</f>
        <v>0</v>
      </c>
      <c r="U81" s="74">
        <f>'Avd 11 - Volleyball'!D81</f>
        <v>0</v>
      </c>
      <c r="V81" s="26">
        <f>'Avd 12 - Badminton'!D81</f>
        <v>0</v>
      </c>
      <c r="W81" s="60">
        <f>SUM(C81+F81+H81+J81+L81+N81+P81+R81)</f>
        <v>410000</v>
      </c>
      <c r="X81" s="35">
        <f>D81+E81+G81+I81+K81+M81+O81+Q81+S81+T81+U81+V81</f>
        <v>193000</v>
      </c>
    </row>
    <row r="82" spans="1:24" x14ac:dyDescent="0.3">
      <c r="A82" s="14">
        <v>7500</v>
      </c>
      <c r="B82" t="s">
        <v>71</v>
      </c>
      <c r="C82" s="37">
        <f>'Avd 1 - Hovedlaget'!G82:G192</f>
        <v>20000</v>
      </c>
      <c r="D82" s="37">
        <f>'Avd 1 - Hovedlaget'!I82</f>
        <v>15000</v>
      </c>
      <c r="E82" s="32">
        <f>SUM('Avd 2 - Kiosk'!D82)</f>
        <v>0</v>
      </c>
      <c r="F82" s="39">
        <f>'Avd 3 - Langrenn'!G82:G192</f>
        <v>0</v>
      </c>
      <c r="G82" s="39">
        <f>'Avd 3 - Langrenn'!I82</f>
        <v>0</v>
      </c>
      <c r="H82" s="57">
        <f>'Avd 4 - Friidrett'!C82</f>
        <v>0</v>
      </c>
      <c r="I82" s="57">
        <f>'Avd 4 - Friidrett'!E82</f>
        <v>0</v>
      </c>
      <c r="J82" s="24">
        <f>'Avd 5 - Fotball'!G82:G192</f>
        <v>0</v>
      </c>
      <c r="K82" s="24">
        <f>'Avd 5 - Fotball'!I82</f>
        <v>0</v>
      </c>
      <c r="L82" s="26">
        <f>'Avd 6 - Håndball'!G82:G192</f>
        <v>0</v>
      </c>
      <c r="M82" s="26">
        <f>'Avd 6 - Håndball'!I82</f>
        <v>0</v>
      </c>
      <c r="N82" s="28">
        <f>'Avd 7 - Lions'!G82:G192</f>
        <v>0</v>
      </c>
      <c r="O82" s="117">
        <f>'Avd 7 - Lions'!I82</f>
        <v>0</v>
      </c>
      <c r="P82" s="30">
        <f>'Avd 8 - Trim'!G82:G192</f>
        <v>0</v>
      </c>
      <c r="Q82" s="30">
        <f>'Avd 8 - Trim'!I82</f>
        <v>0</v>
      </c>
      <c r="R82" s="32">
        <f>'Avd 9 - Idrettsskolen'!G82:G192</f>
        <v>0</v>
      </c>
      <c r="S82" s="32">
        <f>'Avd 9 - Idrettsskolen'!I82</f>
        <v>0</v>
      </c>
      <c r="T82" s="37">
        <f>'Avd 10 - Innebandy'!D82</f>
        <v>0</v>
      </c>
      <c r="U82" s="74">
        <f>'Avd 11 - Volleyball'!D82</f>
        <v>0</v>
      </c>
      <c r="V82" s="26">
        <f>'Avd 12 - Badminton'!D82</f>
        <v>0</v>
      </c>
      <c r="W82" s="61">
        <f>SUM(C82+F82+H82+J82+L82+N82+P82+R82)</f>
        <v>20000</v>
      </c>
      <c r="X82" s="35">
        <f>D82+E82+G82+I82+K82+M82+O82+Q82+S82+T82+U82+V82</f>
        <v>15000</v>
      </c>
    </row>
    <row r="83" spans="1:24" x14ac:dyDescent="0.3">
      <c r="A83" s="12" t="s">
        <v>72</v>
      </c>
      <c r="C83" s="37">
        <f>'Avd 1 - Hovedlaget'!G83:G193</f>
        <v>20000</v>
      </c>
      <c r="D83" s="37">
        <f>'Avd 1 - Hovedlaget'!I83</f>
        <v>15000</v>
      </c>
      <c r="E83" s="32">
        <f>SUM('Avd 2 - Kiosk'!D83)</f>
        <v>0</v>
      </c>
      <c r="F83" s="39">
        <f>'Avd 3 - Langrenn'!G83:G193</f>
        <v>0</v>
      </c>
      <c r="G83" s="39">
        <f>'Avd 3 - Langrenn'!I83</f>
        <v>0</v>
      </c>
      <c r="H83" s="57">
        <f>'Avd 4 - Friidrett'!C83</f>
        <v>0</v>
      </c>
      <c r="I83" s="57">
        <f>'Avd 4 - Friidrett'!E83</f>
        <v>0</v>
      </c>
      <c r="J83" s="24">
        <f>'Avd 5 - Fotball'!G83:G193</f>
        <v>0</v>
      </c>
      <c r="K83" s="24">
        <f>'Avd 5 - Fotball'!I83</f>
        <v>0</v>
      </c>
      <c r="L83" s="26">
        <f>'Avd 6 - Håndball'!G83:G193</f>
        <v>0</v>
      </c>
      <c r="M83" s="26">
        <f>'Avd 6 - Håndball'!I83</f>
        <v>0</v>
      </c>
      <c r="N83" s="28">
        <f>'Avd 7 - Lions'!G83:G193</f>
        <v>0</v>
      </c>
      <c r="O83" s="117">
        <f>'Avd 7 - Lions'!I83</f>
        <v>0</v>
      </c>
      <c r="P83" s="30">
        <f>'Avd 8 - Trim'!G83:G193</f>
        <v>0</v>
      </c>
      <c r="Q83" s="30">
        <f>'Avd 8 - Trim'!I83</f>
        <v>0</v>
      </c>
      <c r="R83" s="32">
        <f>'Avd 9 - Idrettsskolen'!G83:G193</f>
        <v>0</v>
      </c>
      <c r="S83" s="32">
        <f>'Avd 9 - Idrettsskolen'!I83</f>
        <v>0</v>
      </c>
      <c r="T83" s="37">
        <f>'Avd 10 - Innebandy'!D83</f>
        <v>0</v>
      </c>
      <c r="U83" s="74">
        <f>'Avd 11 - Volleyball'!D83</f>
        <v>0</v>
      </c>
      <c r="V83" s="26">
        <f>'Avd 12 - Badminton'!D83</f>
        <v>0</v>
      </c>
      <c r="W83" s="60">
        <f>SUM(C83+F83+H83+J83+L83+N83+P83+R83)</f>
        <v>20000</v>
      </c>
      <c r="X83" s="35">
        <f>D83+E83+G83+I83+K83+M83+O83+Q83+S83+T83+U83+V83</f>
        <v>15000</v>
      </c>
    </row>
    <row r="84" spans="1:24" x14ac:dyDescent="0.3">
      <c r="A84" s="12">
        <v>4301</v>
      </c>
      <c r="B84" t="s">
        <v>162</v>
      </c>
      <c r="C84" s="37"/>
      <c r="D84" s="37"/>
      <c r="E84" s="32">
        <f>SUM('Avd 2 - Kiosk'!D84)</f>
        <v>225000</v>
      </c>
      <c r="F84" s="39"/>
      <c r="G84" s="39"/>
      <c r="H84" s="57"/>
      <c r="I84" s="57"/>
      <c r="J84" s="24"/>
      <c r="K84" s="24"/>
      <c r="L84" s="26"/>
      <c r="M84" s="26"/>
      <c r="N84" s="28"/>
      <c r="O84" s="117">
        <f>'Avd 7 - Lions'!I84</f>
        <v>0</v>
      </c>
      <c r="P84" s="30"/>
      <c r="Q84" s="30"/>
      <c r="R84" s="32"/>
      <c r="S84" s="32"/>
      <c r="T84" s="37"/>
      <c r="U84" s="74"/>
      <c r="V84" s="26"/>
      <c r="W84" s="60"/>
      <c r="X84" s="35"/>
    </row>
    <row r="85" spans="1:24" x14ac:dyDescent="0.3">
      <c r="A85" s="12">
        <v>7710</v>
      </c>
      <c r="B85" t="s">
        <v>137</v>
      </c>
      <c r="C85" s="37">
        <f>'Avd 1 - Hovedlaget'!G85:G193</f>
        <v>0</v>
      </c>
      <c r="D85" s="37">
        <f>'Avd 1 - Hovedlaget'!I85</f>
        <v>0</v>
      </c>
      <c r="E85" s="32">
        <f>SUM('Avd 2 - Kiosk'!D85)</f>
        <v>0</v>
      </c>
      <c r="F85" s="39">
        <f>'Avd 3 - Langrenn'!G85:G193</f>
        <v>0</v>
      </c>
      <c r="G85" s="39">
        <f>'Avd 3 - Langrenn'!I85</f>
        <v>0</v>
      </c>
      <c r="H85" s="57">
        <f>'Avd 4 - Friidrett'!C85</f>
        <v>0</v>
      </c>
      <c r="I85" s="57">
        <f>'Avd 4 - Friidrett'!E85</f>
        <v>0</v>
      </c>
      <c r="J85" s="24">
        <f>'Avd 5 - Fotball'!G85:G193</f>
        <v>0</v>
      </c>
      <c r="K85" s="24">
        <f>'Avd 5 - Fotball'!I85</f>
        <v>0</v>
      </c>
      <c r="L85" s="26">
        <f>'Avd 6 - Håndball'!G85:G193</f>
        <v>1000</v>
      </c>
      <c r="M85" s="26">
        <f>'Avd 6 - Håndball'!I85</f>
        <v>0</v>
      </c>
      <c r="N85" s="28">
        <f>'Avd 7 - Lions'!G85:G193</f>
        <v>0</v>
      </c>
      <c r="O85" s="117">
        <f>'Avd 7 - Lions'!I85</f>
        <v>0</v>
      </c>
      <c r="P85" s="30">
        <f>'Avd 8 - Trim'!G85:G193</f>
        <v>0</v>
      </c>
      <c r="Q85" s="30">
        <f>'Avd 8 - Trim'!I85</f>
        <v>0</v>
      </c>
      <c r="R85" s="32">
        <f>'Avd 9 - Idrettsskolen'!G85:G193</f>
        <v>500</v>
      </c>
      <c r="S85" s="32">
        <f>'Avd 9 - Idrettsskolen'!I85</f>
        <v>0</v>
      </c>
      <c r="T85" s="37">
        <f>'Avd 10 - Innebandy'!D85</f>
        <v>0</v>
      </c>
      <c r="U85" s="74">
        <f>'Avd 11 - Volleyball'!D85</f>
        <v>0</v>
      </c>
      <c r="V85" s="26">
        <f>'Avd 12 - Badminton'!D85</f>
        <v>0</v>
      </c>
      <c r="W85" s="35">
        <f>SUM(C85+F85+H85+J85+L85+N85+P85+R85)</f>
        <v>1500</v>
      </c>
      <c r="X85" s="35">
        <f>D85+E85+G85+I85+K85+M85+O85+Q85+S85+T85+U85+V85</f>
        <v>0</v>
      </c>
    </row>
    <row r="86" spans="1:24" x14ac:dyDescent="0.3">
      <c r="A86" s="6">
        <v>7730</v>
      </c>
      <c r="B86" s="7" t="s">
        <v>73</v>
      </c>
      <c r="C86" s="37">
        <f>'Avd 1 - Hovedlaget'!G86:G194</f>
        <v>330000</v>
      </c>
      <c r="D86" s="37">
        <f>'Avd 1 - Hovedlaget'!I86</f>
        <v>5000</v>
      </c>
      <c r="E86" s="32">
        <f>SUM('Avd 2 - Kiosk'!D86)</f>
        <v>10000</v>
      </c>
      <c r="F86" s="39">
        <f>'Avd 3 - Langrenn'!G86:G194</f>
        <v>15000</v>
      </c>
      <c r="G86" s="39">
        <f>'Avd 3 - Langrenn'!I86</f>
        <v>20000</v>
      </c>
      <c r="H86" s="57">
        <f>'Avd 4 - Friidrett'!C86</f>
        <v>8000</v>
      </c>
      <c r="I86" s="57">
        <f>'Avd 4 - Friidrett'!E86</f>
        <v>5000</v>
      </c>
      <c r="J86" s="24">
        <f>'Avd 5 - Fotball'!G86:G194</f>
        <v>280000</v>
      </c>
      <c r="K86" s="24">
        <f>'Avd 5 - Fotball'!I86</f>
        <v>165000</v>
      </c>
      <c r="L86" s="26">
        <f>'Avd 6 - Håndball'!G86:G194</f>
        <v>20000</v>
      </c>
      <c r="M86" s="26">
        <f>'Avd 6 - Håndball'!I86</f>
        <v>20000</v>
      </c>
      <c r="N86" s="28">
        <f>'Avd 7 - Lions'!G86:G194</f>
        <v>10000</v>
      </c>
      <c r="O86" s="117">
        <f>'Avd 7 - Lions'!I86</f>
        <v>50000</v>
      </c>
      <c r="P86" s="30">
        <f>'Avd 8 - Trim'!G86:G194</f>
        <v>4000</v>
      </c>
      <c r="Q86" s="30">
        <f>'Avd 8 - Trim'!I86</f>
        <v>0</v>
      </c>
      <c r="R86" s="32">
        <f>'Avd 9 - Idrettsskolen'!G86:G194</f>
        <v>10000</v>
      </c>
      <c r="S86" s="32">
        <f>'Avd 9 - Idrettsskolen'!I86</f>
        <v>5000</v>
      </c>
      <c r="T86" s="37">
        <f>'Avd 10 - Innebandy'!D86</f>
        <v>1000</v>
      </c>
      <c r="U86" s="74">
        <f>'Avd 11 - Volleyball'!D86</f>
        <v>0</v>
      </c>
      <c r="V86" s="26">
        <f>'Avd 12 - Badminton'!D86</f>
        <v>5000</v>
      </c>
      <c r="W86" s="35">
        <f>SUM(C86+F86+H86+J86+L86+N86+P86+R86)</f>
        <v>677000</v>
      </c>
      <c r="X86" s="35">
        <f>D86+E86+G86+I86+K86+M86+O86+Q86+S86+T86+U86+V86</f>
        <v>286000</v>
      </c>
    </row>
    <row r="87" spans="1:24" x14ac:dyDescent="0.3">
      <c r="A87" s="6">
        <v>7731</v>
      </c>
      <c r="B87" s="7" t="s">
        <v>74</v>
      </c>
      <c r="C87" s="37">
        <f>'Avd 1 - Hovedlaget'!G87:G195</f>
        <v>0</v>
      </c>
      <c r="D87" s="37">
        <f>'Avd 1 - Hovedlaget'!I87</f>
        <v>0</v>
      </c>
      <c r="E87" s="32">
        <f>SUM('Avd 2 - Kiosk'!D87)</f>
        <v>0</v>
      </c>
      <c r="F87" s="39">
        <f>'Avd 3 - Langrenn'!G87:G195</f>
        <v>0</v>
      </c>
      <c r="G87" s="39">
        <f>'Avd 3 - Langrenn'!I87</f>
        <v>0</v>
      </c>
      <c r="H87" s="57">
        <f>'Avd 4 - Friidrett'!C87</f>
        <v>0</v>
      </c>
      <c r="I87" s="57">
        <f>'Avd 4 - Friidrett'!E87</f>
        <v>0</v>
      </c>
      <c r="J87" s="24">
        <f>'Avd 5 - Fotball'!G87:G195</f>
        <v>0</v>
      </c>
      <c r="K87" s="24">
        <f>'Avd 5 - Fotball'!I87</f>
        <v>0</v>
      </c>
      <c r="L87" s="26">
        <f>'Avd 6 - Håndball'!G87:G195</f>
        <v>0</v>
      </c>
      <c r="M87" s="26">
        <f>'Avd 6 - Håndball'!I87</f>
        <v>0</v>
      </c>
      <c r="N87" s="28">
        <f>'Avd 7 - Lions'!G87:G195</f>
        <v>1000</v>
      </c>
      <c r="O87" s="117">
        <f>'Avd 7 - Lions'!I87</f>
        <v>1000</v>
      </c>
      <c r="P87" s="30">
        <f>'Avd 8 - Trim'!G87:G195</f>
        <v>0</v>
      </c>
      <c r="Q87" s="30">
        <f>'Avd 8 - Trim'!I87</f>
        <v>0</v>
      </c>
      <c r="R87" s="32">
        <f>'Avd 9 - Idrettsskolen'!G87:G195</f>
        <v>0</v>
      </c>
      <c r="S87" s="32">
        <f>'Avd 9 - Idrettsskolen'!I87</f>
        <v>0</v>
      </c>
      <c r="T87" s="37">
        <f>'Avd 10 - Innebandy'!D87</f>
        <v>0</v>
      </c>
      <c r="U87" s="74">
        <f>'Avd 11 - Volleyball'!D87</f>
        <v>0</v>
      </c>
      <c r="V87" s="26">
        <f>'Avd 12 - Badminton'!D87</f>
        <v>0</v>
      </c>
      <c r="W87" s="35">
        <f>SUM(C87+F87+H87+J87+L87+N87+P87+R87)</f>
        <v>1000</v>
      </c>
      <c r="X87" s="35">
        <f>D87+E87+G87+I87+K87+M87+O87+Q87+S87+T87+U87+V87</f>
        <v>1000</v>
      </c>
    </row>
    <row r="88" spans="1:24" x14ac:dyDescent="0.3">
      <c r="A88" s="6">
        <v>7750</v>
      </c>
      <c r="B88" s="9" t="s">
        <v>75</v>
      </c>
      <c r="C88" s="37">
        <f>'Avd 1 - Hovedlaget'!G88:G196</f>
        <v>0</v>
      </c>
      <c r="D88" s="37">
        <f>'Avd 1 - Hovedlaget'!I88</f>
        <v>0</v>
      </c>
      <c r="E88" s="32">
        <f>SUM('Avd 2 - Kiosk'!D88)</f>
        <v>0</v>
      </c>
      <c r="F88" s="39">
        <f>'Avd 3 - Langrenn'!G88:G196</f>
        <v>0</v>
      </c>
      <c r="G88" s="39">
        <f>'Avd 3 - Langrenn'!I88</f>
        <v>0</v>
      </c>
      <c r="H88" s="57">
        <f>'Avd 4 - Friidrett'!C88</f>
        <v>0</v>
      </c>
      <c r="I88" s="57">
        <f>'Avd 4 - Friidrett'!E88</f>
        <v>0</v>
      </c>
      <c r="J88" s="24">
        <f>'Avd 5 - Fotball'!G88:G196</f>
        <v>0</v>
      </c>
      <c r="K88" s="24">
        <f>'Avd 5 - Fotball'!I88</f>
        <v>0</v>
      </c>
      <c r="L88" s="26">
        <f>'Avd 6 - Håndball'!G88:G196</f>
        <v>0</v>
      </c>
      <c r="M88" s="26">
        <f>'Avd 6 - Håndball'!I88</f>
        <v>0</v>
      </c>
      <c r="N88" s="28">
        <f>'Avd 7 - Lions'!G88:G196</f>
        <v>0</v>
      </c>
      <c r="O88" s="117">
        <f>'Avd 7 - Lions'!I88</f>
        <v>0</v>
      </c>
      <c r="P88" s="30">
        <f>'Avd 8 - Trim'!G88:G196</f>
        <v>0</v>
      </c>
      <c r="Q88" s="30">
        <f>'Avd 8 - Trim'!I88</f>
        <v>0</v>
      </c>
      <c r="R88" s="32">
        <f>'Avd 9 - Idrettsskolen'!G88:G196</f>
        <v>0</v>
      </c>
      <c r="S88" s="32">
        <f>'Avd 9 - Idrettsskolen'!I88</f>
        <v>0</v>
      </c>
      <c r="T88" s="37">
        <f>'Avd 10 - Innebandy'!D88</f>
        <v>0</v>
      </c>
      <c r="U88" s="74">
        <f>'Avd 11 - Volleyball'!D88</f>
        <v>0</v>
      </c>
      <c r="V88" s="26">
        <f>'Avd 12 - Badminton'!D88</f>
        <v>0</v>
      </c>
      <c r="W88" s="35">
        <f>SUM(C88+F88+H88+J88+L88+N88+P88+R88)</f>
        <v>0</v>
      </c>
      <c r="X88" s="35">
        <f>D88+E88+G88+I88+K88+M88+O88+Q88+S88+T88+U88+V88</f>
        <v>0</v>
      </c>
    </row>
    <row r="89" spans="1:24" x14ac:dyDescent="0.3">
      <c r="A89" s="6">
        <v>7751</v>
      </c>
      <c r="B89" s="10" t="s">
        <v>6</v>
      </c>
      <c r="C89" s="37">
        <f>'Avd 1 - Hovedlaget'!G89:G197</f>
        <v>0</v>
      </c>
      <c r="D89" s="37">
        <f>'Avd 1 - Hovedlaget'!I89</f>
        <v>0</v>
      </c>
      <c r="E89" s="32">
        <f>SUM('Avd 2 - Kiosk'!D89)</f>
        <v>0</v>
      </c>
      <c r="F89" s="39">
        <f>'Avd 3 - Langrenn'!G89:G197</f>
        <v>95000</v>
      </c>
      <c r="G89" s="39">
        <f>'Avd 3 - Langrenn'!I89</f>
        <v>110000</v>
      </c>
      <c r="H89" s="57">
        <f>'Avd 4 - Friidrett'!C89</f>
        <v>0</v>
      </c>
      <c r="I89" s="57">
        <f>'Avd 4 - Friidrett'!E89</f>
        <v>0</v>
      </c>
      <c r="J89" s="24">
        <f>'Avd 5 - Fotball'!G89:G197</f>
        <v>0</v>
      </c>
      <c r="K89" s="24">
        <f>'Avd 5 - Fotball'!I89</f>
        <v>0</v>
      </c>
      <c r="L89" s="26">
        <f>'Avd 6 - Håndball'!G89:G197</f>
        <v>0</v>
      </c>
      <c r="M89" s="26">
        <f>'Avd 6 - Håndball'!I89</f>
        <v>0</v>
      </c>
      <c r="N89" s="28">
        <f>'Avd 7 - Lions'!G89:G197</f>
        <v>0</v>
      </c>
      <c r="O89" s="117">
        <f>'Avd 7 - Lions'!I89</f>
        <v>0</v>
      </c>
      <c r="P89" s="30">
        <f>'Avd 8 - Trim'!G89:G197</f>
        <v>0</v>
      </c>
      <c r="Q89" s="30">
        <f>'Avd 8 - Trim'!I89</f>
        <v>0</v>
      </c>
      <c r="R89" s="32">
        <f>'Avd 9 - Idrettsskolen'!G89:G197</f>
        <v>0</v>
      </c>
      <c r="S89" s="32">
        <f>'Avd 9 - Idrettsskolen'!I89</f>
        <v>0</v>
      </c>
      <c r="T89" s="37">
        <f>'Avd 10 - Innebandy'!D89</f>
        <v>0</v>
      </c>
      <c r="U89" s="74">
        <f>'Avd 11 - Volleyball'!D89</f>
        <v>0</v>
      </c>
      <c r="V89" s="26">
        <f>'Avd 12 - Badminton'!D89</f>
        <v>0</v>
      </c>
      <c r="W89" s="35">
        <f>SUM(C89+F89+H89+J89+L89+N89+P89+R89)</f>
        <v>95000</v>
      </c>
      <c r="X89" s="35">
        <f>D89+E89+G89+I89+K89+M89+O89+Q89+S89+T89+U89+V89</f>
        <v>110000</v>
      </c>
    </row>
    <row r="90" spans="1:24" x14ac:dyDescent="0.3">
      <c r="A90" s="6">
        <v>7752</v>
      </c>
      <c r="B90" s="10" t="s">
        <v>76</v>
      </c>
      <c r="C90" s="37">
        <f>'Avd 1 - Hovedlaget'!G90:G198</f>
        <v>0</v>
      </c>
      <c r="D90" s="37">
        <f>'Avd 1 - Hovedlaget'!I90</f>
        <v>0</v>
      </c>
      <c r="E90" s="32">
        <f>SUM('Avd 2 - Kiosk'!D90)</f>
        <v>0</v>
      </c>
      <c r="F90" s="39">
        <f>'Avd 3 - Langrenn'!G90:G198</f>
        <v>8000</v>
      </c>
      <c r="G90" s="39">
        <f>'Avd 3 - Langrenn'!I90</f>
        <v>7500</v>
      </c>
      <c r="H90" s="57">
        <f>'Avd 4 - Friidrett'!C90</f>
        <v>0</v>
      </c>
      <c r="I90" s="57">
        <f>'Avd 4 - Friidrett'!E90</f>
        <v>0</v>
      </c>
      <c r="J90" s="24">
        <f>'Avd 5 - Fotball'!G90:G198</f>
        <v>0</v>
      </c>
      <c r="K90" s="24">
        <f>'Avd 5 - Fotball'!I90</f>
        <v>0</v>
      </c>
      <c r="L90" s="26">
        <f>'Avd 6 - Håndball'!G90:G198</f>
        <v>0</v>
      </c>
      <c r="M90" s="26">
        <f>'Avd 6 - Håndball'!I90</f>
        <v>0</v>
      </c>
      <c r="N90" s="28">
        <f>'Avd 7 - Lions'!G90:G198</f>
        <v>0</v>
      </c>
      <c r="O90" s="117">
        <f>'Avd 7 - Lions'!I90</f>
        <v>0</v>
      </c>
      <c r="P90" s="30">
        <f>'Avd 8 - Trim'!G90:G198</f>
        <v>0</v>
      </c>
      <c r="Q90" s="30">
        <f>'Avd 8 - Trim'!I90</f>
        <v>0</v>
      </c>
      <c r="R90" s="32">
        <f>'Avd 9 - Idrettsskolen'!G90:G198</f>
        <v>0</v>
      </c>
      <c r="S90" s="32">
        <f>'Avd 9 - Idrettsskolen'!I90</f>
        <v>0</v>
      </c>
      <c r="T90" s="37">
        <f>'Avd 10 - Innebandy'!D90</f>
        <v>0</v>
      </c>
      <c r="U90" s="74">
        <f>'Avd 11 - Volleyball'!D90</f>
        <v>0</v>
      </c>
      <c r="V90" s="26">
        <f>'Avd 12 - Badminton'!D90</f>
        <v>0</v>
      </c>
      <c r="W90" s="35">
        <f>SUM(C90+F90+H90+J90+L90+N90+P90+R90)</f>
        <v>8000</v>
      </c>
      <c r="X90" s="35">
        <f>D90+E90+G90+I90+K90+M90+O90+Q90+S90+T90+U90+V90</f>
        <v>7500</v>
      </c>
    </row>
    <row r="91" spans="1:24" x14ac:dyDescent="0.3">
      <c r="A91" s="6">
        <v>7753</v>
      </c>
      <c r="B91" s="10" t="s">
        <v>77</v>
      </c>
      <c r="C91" s="37">
        <f>'Avd 1 - Hovedlaget'!G91:G199</f>
        <v>0</v>
      </c>
      <c r="D91" s="37">
        <f>'Avd 1 - Hovedlaget'!I91</f>
        <v>0</v>
      </c>
      <c r="E91" s="32">
        <f>SUM('Avd 2 - Kiosk'!D91)</f>
        <v>0</v>
      </c>
      <c r="F91" s="39">
        <f>'Avd 3 - Langrenn'!G91:G199</f>
        <v>20000</v>
      </c>
      <c r="G91" s="39">
        <f>'Avd 3 - Langrenn'!I91</f>
        <v>10000</v>
      </c>
      <c r="H91" s="57">
        <f>'Avd 4 - Friidrett'!C91</f>
        <v>0</v>
      </c>
      <c r="I91" s="57">
        <f>'Avd 4 - Friidrett'!E91</f>
        <v>0</v>
      </c>
      <c r="J91" s="24">
        <f>'Avd 5 - Fotball'!G91:G199</f>
        <v>0</v>
      </c>
      <c r="K91" s="24">
        <f>'Avd 5 - Fotball'!I91</f>
        <v>0</v>
      </c>
      <c r="L91" s="26">
        <f>'Avd 6 - Håndball'!G91:G199</f>
        <v>0</v>
      </c>
      <c r="M91" s="26">
        <f>'Avd 6 - Håndball'!I91</f>
        <v>0</v>
      </c>
      <c r="N91" s="28">
        <f>'Avd 7 - Lions'!G91:G199</f>
        <v>0</v>
      </c>
      <c r="O91" s="117">
        <f>'Avd 7 - Lions'!I91</f>
        <v>0</v>
      </c>
      <c r="P91" s="30">
        <f>'Avd 8 - Trim'!G91:G199</f>
        <v>0</v>
      </c>
      <c r="Q91" s="30">
        <f>'Avd 8 - Trim'!I91</f>
        <v>0</v>
      </c>
      <c r="R91" s="32">
        <f>'Avd 9 - Idrettsskolen'!G91:G199</f>
        <v>0</v>
      </c>
      <c r="S91" s="32">
        <f>'Avd 9 - Idrettsskolen'!I91</f>
        <v>0</v>
      </c>
      <c r="T91" s="37">
        <f>'Avd 10 - Innebandy'!D91</f>
        <v>0</v>
      </c>
      <c r="U91" s="74">
        <f>'Avd 11 - Volleyball'!D91</f>
        <v>0</v>
      </c>
      <c r="V91" s="26">
        <f>'Avd 12 - Badminton'!D91</f>
        <v>0</v>
      </c>
      <c r="W91" s="35">
        <f>SUM(C91+F91+H91+J91+L91+N91+P91+R91)</f>
        <v>20000</v>
      </c>
      <c r="X91" s="35">
        <f>D91+E91+G91+I91+K91+M91+O91+Q91+S91+T91+U91+V91</f>
        <v>10000</v>
      </c>
    </row>
    <row r="92" spans="1:24" x14ac:dyDescent="0.3">
      <c r="A92" s="6">
        <v>7760</v>
      </c>
      <c r="B92" s="7" t="s">
        <v>78</v>
      </c>
      <c r="C92" s="37">
        <f>'Avd 1 - Hovedlaget'!G92:G200</f>
        <v>5000</v>
      </c>
      <c r="D92" s="37">
        <f>'Avd 1 - Hovedlaget'!I92</f>
        <v>10000</v>
      </c>
      <c r="E92" s="32">
        <f>SUM('Avd 2 - Kiosk'!D92)</f>
        <v>0</v>
      </c>
      <c r="F92" s="39">
        <f>'Avd 3 - Langrenn'!G92:G200</f>
        <v>0</v>
      </c>
      <c r="G92" s="39">
        <f>'Avd 3 - Langrenn'!I92</f>
        <v>0</v>
      </c>
      <c r="H92" s="57">
        <f>'Avd 4 - Friidrett'!C92</f>
        <v>0</v>
      </c>
      <c r="I92" s="57">
        <f>'Avd 4 - Friidrett'!E92</f>
        <v>0</v>
      </c>
      <c r="J92" s="24">
        <f>'Avd 5 - Fotball'!G92:G200</f>
        <v>60000</v>
      </c>
      <c r="K92" s="24">
        <f>'Avd 5 - Fotball'!I92</f>
        <v>65000</v>
      </c>
      <c r="L92" s="26">
        <f>'Avd 6 - Håndball'!G92:G200</f>
        <v>25000</v>
      </c>
      <c r="M92" s="26">
        <f>'Avd 6 - Håndball'!I92</f>
        <v>25000</v>
      </c>
      <c r="N92" s="28">
        <f>'Avd 7 - Lions'!G92:G200</f>
        <v>5000</v>
      </c>
      <c r="O92" s="117">
        <f>'Avd 7 - Lions'!I92</f>
        <v>3000</v>
      </c>
      <c r="P92" s="30">
        <f>'Avd 8 - Trim'!G92:G200</f>
        <v>0</v>
      </c>
      <c r="Q92" s="30">
        <f>'Avd 8 - Trim'!I92</f>
        <v>0</v>
      </c>
      <c r="R92" s="32">
        <f>'Avd 9 - Idrettsskolen'!G92:G200</f>
        <v>3000</v>
      </c>
      <c r="S92" s="32">
        <f>'Avd 9 - Idrettsskolen'!I92</f>
        <v>2000</v>
      </c>
      <c r="T92" s="37">
        <f>'Avd 10 - Innebandy'!D92</f>
        <v>0</v>
      </c>
      <c r="U92" s="74">
        <f>'Avd 11 - Volleyball'!D92</f>
        <v>0</v>
      </c>
      <c r="V92" s="26">
        <f>'Avd 12 - Badminton'!D92</f>
        <v>0</v>
      </c>
      <c r="W92" s="35">
        <f>SUM(C92+F92+H92+J92+L92+N92+P92+R92)</f>
        <v>98000</v>
      </c>
      <c r="X92" s="35">
        <f>D92+E92+G92+I92+K92+M92+O92+Q92+S92+T92+U92+V92</f>
        <v>105000</v>
      </c>
    </row>
    <row r="93" spans="1:24" x14ac:dyDescent="0.3">
      <c r="A93" s="6">
        <v>7761</v>
      </c>
      <c r="B93" s="7" t="s">
        <v>79</v>
      </c>
      <c r="C93" s="37">
        <f>'Avd 1 - Hovedlaget'!G93:G201</f>
        <v>0</v>
      </c>
      <c r="D93" s="37">
        <f>'Avd 1 - Hovedlaget'!I93</f>
        <v>0</v>
      </c>
      <c r="E93" s="32">
        <f>SUM('Avd 2 - Kiosk'!D93)</f>
        <v>0</v>
      </c>
      <c r="F93" s="39">
        <f>'Avd 3 - Langrenn'!G93:G201</f>
        <v>0</v>
      </c>
      <c r="G93" s="39">
        <f>'Avd 3 - Langrenn'!I93</f>
        <v>0</v>
      </c>
      <c r="H93" s="57">
        <f>'Avd 4 - Friidrett'!C93</f>
        <v>0</v>
      </c>
      <c r="I93" s="57">
        <f>'Avd 4 - Friidrett'!E93</f>
        <v>0</v>
      </c>
      <c r="J93" s="24">
        <f>'Avd 5 - Fotball'!G93:G201</f>
        <v>25000</v>
      </c>
      <c r="K93" s="24">
        <f>'Avd 5 - Fotball'!I93</f>
        <v>25000</v>
      </c>
      <c r="L93" s="26">
        <f>'Avd 6 - Håndball'!G93:G201</f>
        <v>3000</v>
      </c>
      <c r="M93" s="26">
        <f>'Avd 6 - Håndball'!I93</f>
        <v>3000</v>
      </c>
      <c r="N93" s="28">
        <f>'Avd 7 - Lions'!G93:G201</f>
        <v>1200</v>
      </c>
      <c r="O93" s="117">
        <f>'Avd 7 - Lions'!I93</f>
        <v>1200</v>
      </c>
      <c r="P93" s="30">
        <f>'Avd 8 - Trim'!G93:G201</f>
        <v>0</v>
      </c>
      <c r="Q93" s="30">
        <f>'Avd 8 - Trim'!I93</f>
        <v>0</v>
      </c>
      <c r="R93" s="32">
        <f>'Avd 9 - Idrettsskolen'!G93:G201</f>
        <v>0</v>
      </c>
      <c r="S93" s="32">
        <f>'Avd 9 - Idrettsskolen'!I93</f>
        <v>0</v>
      </c>
      <c r="T93" s="37">
        <f>'Avd 10 - Innebandy'!D93</f>
        <v>0</v>
      </c>
      <c r="U93" s="74">
        <f>'Avd 11 - Volleyball'!D93</f>
        <v>0</v>
      </c>
      <c r="V93" s="26">
        <f>'Avd 12 - Badminton'!D93</f>
        <v>0</v>
      </c>
      <c r="W93" s="35">
        <f>SUM(C93+F93+H93+J93+L93+N93+P93+R93)</f>
        <v>29200</v>
      </c>
      <c r="X93" s="35">
        <f>D93+E93+G93+I93+K93+M93+O93+Q93+S93+T93+U93+V93</f>
        <v>29200</v>
      </c>
    </row>
    <row r="94" spans="1:24" x14ac:dyDescent="0.3">
      <c r="A94" s="6">
        <v>7762</v>
      </c>
      <c r="B94" s="7" t="s">
        <v>80</v>
      </c>
      <c r="C94" s="37">
        <f>'Avd 1 - Hovedlaget'!G94:G202</f>
        <v>10000</v>
      </c>
      <c r="D94" s="37">
        <f>'Avd 1 - Hovedlaget'!I94</f>
        <v>100000</v>
      </c>
      <c r="E94" s="32">
        <f>SUM('Avd 2 - Kiosk'!D94)</f>
        <v>0</v>
      </c>
      <c r="F94" s="39">
        <f>'Avd 3 - Langrenn'!G94:G202</f>
        <v>0</v>
      </c>
      <c r="G94" s="39">
        <f>'Avd 3 - Langrenn'!I94</f>
        <v>0</v>
      </c>
      <c r="H94" s="57">
        <f>'Avd 4 - Friidrett'!C94</f>
        <v>0</v>
      </c>
      <c r="I94" s="57">
        <f>'Avd 4 - Friidrett'!E94</f>
        <v>0</v>
      </c>
      <c r="J94" s="24">
        <f>'Avd 5 - Fotball'!G94:G202</f>
        <v>0</v>
      </c>
      <c r="K94" s="24">
        <f>'Avd 5 - Fotball'!I94</f>
        <v>0</v>
      </c>
      <c r="L94" s="26">
        <f>'Avd 6 - Håndball'!G94:G202</f>
        <v>0</v>
      </c>
      <c r="M94" s="26">
        <f>'Avd 6 - Håndball'!I94</f>
        <v>0</v>
      </c>
      <c r="N94" s="28">
        <f>'Avd 7 - Lions'!G94:G202</f>
        <v>5000</v>
      </c>
      <c r="O94" s="117">
        <f>'Avd 7 - Lions'!I94</f>
        <v>5000</v>
      </c>
      <c r="P94" s="30">
        <f>'Avd 8 - Trim'!G94:G202</f>
        <v>0</v>
      </c>
      <c r="Q94" s="30">
        <f>'Avd 8 - Trim'!I94</f>
        <v>0</v>
      </c>
      <c r="R94" s="32">
        <f>'Avd 9 - Idrettsskolen'!G94:G202</f>
        <v>500</v>
      </c>
      <c r="S94" s="32">
        <f>'Avd 9 - Idrettsskolen'!I94</f>
        <v>3000</v>
      </c>
      <c r="T94" s="37">
        <f>'Avd 10 - Innebandy'!D94</f>
        <v>0</v>
      </c>
      <c r="U94" s="74">
        <f>'Avd 11 - Volleyball'!D94</f>
        <v>0</v>
      </c>
      <c r="V94" s="26">
        <f>'Avd 12 - Badminton'!D94</f>
        <v>0</v>
      </c>
      <c r="W94" s="35">
        <f>SUM(C94+F94+H94+J94+L94+N94+P94+R94)</f>
        <v>15500</v>
      </c>
      <c r="X94" s="35">
        <f>D94+E94+G94+I94+K94+M94+O94+Q94+S94+T94+U94+V94</f>
        <v>108000</v>
      </c>
    </row>
    <row r="95" spans="1:24" x14ac:dyDescent="0.3">
      <c r="A95" s="6">
        <v>7763</v>
      </c>
      <c r="B95" s="9" t="s">
        <v>81</v>
      </c>
      <c r="C95" s="37">
        <f>'Avd 1 - Hovedlaget'!G95:G203</f>
        <v>0</v>
      </c>
      <c r="D95" s="37">
        <f>'Avd 1 - Hovedlaget'!I95</f>
        <v>0</v>
      </c>
      <c r="E95" s="32">
        <f>SUM('Avd 2 - Kiosk'!D95)</f>
        <v>0</v>
      </c>
      <c r="F95" s="39">
        <f>'Avd 3 - Langrenn'!G95:G203</f>
        <v>0</v>
      </c>
      <c r="G95" s="39">
        <f>'Avd 3 - Langrenn'!I95</f>
        <v>0</v>
      </c>
      <c r="H95" s="57">
        <f>'Avd 4 - Friidrett'!C95</f>
        <v>0</v>
      </c>
      <c r="I95" s="57">
        <f>'Avd 4 - Friidrett'!E95</f>
        <v>0</v>
      </c>
      <c r="J95" s="24">
        <f>'Avd 5 - Fotball'!G95:G203</f>
        <v>100000</v>
      </c>
      <c r="K95" s="24">
        <f>'Avd 5 - Fotball'!I95</f>
        <v>100000</v>
      </c>
      <c r="L95" s="26">
        <f>'Avd 6 - Håndball'!G95:G203</f>
        <v>0</v>
      </c>
      <c r="M95" s="26">
        <f>'Avd 6 - Håndball'!I95</f>
        <v>0</v>
      </c>
      <c r="N95" s="28">
        <f>'Avd 7 - Lions'!G95:G203</f>
        <v>0</v>
      </c>
      <c r="O95" s="117">
        <f>'Avd 7 - Lions'!I95</f>
        <v>0</v>
      </c>
      <c r="P95" s="30">
        <f>'Avd 8 - Trim'!G95:G203</f>
        <v>0</v>
      </c>
      <c r="Q95" s="30">
        <f>'Avd 8 - Trim'!I95</f>
        <v>0</v>
      </c>
      <c r="R95" s="32">
        <f>'Avd 9 - Idrettsskolen'!G95:G203</f>
        <v>0</v>
      </c>
      <c r="S95" s="32">
        <f>'Avd 9 - Idrettsskolen'!I95</f>
        <v>0</v>
      </c>
      <c r="T95" s="37">
        <f>'Avd 10 - Innebandy'!D95</f>
        <v>0</v>
      </c>
      <c r="U95" s="74">
        <f>'Avd 11 - Volleyball'!D95</f>
        <v>0</v>
      </c>
      <c r="V95" s="26">
        <f>'Avd 12 - Badminton'!D95</f>
        <v>0</v>
      </c>
      <c r="W95" s="35">
        <f>SUM(C95+F95+H95+J95+L95+N95+P95+R95)</f>
        <v>100000</v>
      </c>
      <c r="X95" s="35">
        <f>D95+E95+G95+I95+K95+M95+O95+Q95+S95+T95+U95+V95</f>
        <v>100000</v>
      </c>
    </row>
    <row r="96" spans="1:24" x14ac:dyDescent="0.3">
      <c r="A96" s="6">
        <v>7764</v>
      </c>
      <c r="B96" s="9" t="s">
        <v>126</v>
      </c>
      <c r="C96" s="37">
        <f>'Avd 1 - Hovedlaget'!G96:G204</f>
        <v>0</v>
      </c>
      <c r="D96" s="37">
        <f>'Avd 1 - Hovedlaget'!I96</f>
        <v>0</v>
      </c>
      <c r="E96" s="32">
        <f>SUM('Avd 2 - Kiosk'!D96)</f>
        <v>0</v>
      </c>
      <c r="F96" s="39">
        <f>'Avd 3 - Langrenn'!G96:G204</f>
        <v>0</v>
      </c>
      <c r="G96" s="39">
        <f>'Avd 3 - Langrenn'!I96</f>
        <v>0</v>
      </c>
      <c r="H96" s="57">
        <f>'Avd 4 - Friidrett'!C96</f>
        <v>0</v>
      </c>
      <c r="I96" s="57">
        <f>'Avd 4 - Friidrett'!E96</f>
        <v>0</v>
      </c>
      <c r="J96" s="24">
        <f>'Avd 5 - Fotball'!G96:G204</f>
        <v>20000</v>
      </c>
      <c r="K96" s="24">
        <f>'Avd 5 - Fotball'!I96</f>
        <v>20000</v>
      </c>
      <c r="L96" s="26">
        <f>'Avd 6 - Håndball'!G96:G204</f>
        <v>0</v>
      </c>
      <c r="M96" s="26">
        <f>'Avd 6 - Håndball'!I96</f>
        <v>0</v>
      </c>
      <c r="N96" s="28">
        <f>'Avd 7 - Lions'!G96:G204</f>
        <v>0</v>
      </c>
      <c r="O96" s="117">
        <f>'Avd 7 - Lions'!I96</f>
        <v>0</v>
      </c>
      <c r="P96" s="30">
        <f>'Avd 8 - Trim'!G96:G204</f>
        <v>0</v>
      </c>
      <c r="Q96" s="30">
        <f>'Avd 8 - Trim'!I96</f>
        <v>0</v>
      </c>
      <c r="R96" s="32">
        <f>'Avd 9 - Idrettsskolen'!G96:G204</f>
        <v>0</v>
      </c>
      <c r="S96" s="32">
        <f>'Avd 9 - Idrettsskolen'!I96</f>
        <v>0</v>
      </c>
      <c r="T96" s="37">
        <f>'Avd 10 - Innebandy'!D96</f>
        <v>0</v>
      </c>
      <c r="U96" s="74">
        <f>'Avd 11 - Volleyball'!D96</f>
        <v>0</v>
      </c>
      <c r="V96" s="26">
        <f>'Avd 12 - Badminton'!D96</f>
        <v>0</v>
      </c>
      <c r="W96" s="35">
        <f>SUM(C96+F96+H96+J96+L96+N96+P96+R96)</f>
        <v>20000</v>
      </c>
      <c r="X96" s="35">
        <f>D96+E96+G96+I96+K96+M96+O96+Q96+S96+T96+U96+V96</f>
        <v>20000</v>
      </c>
    </row>
    <row r="97" spans="1:24" x14ac:dyDescent="0.3">
      <c r="A97" s="6">
        <v>7765</v>
      </c>
      <c r="B97" s="7" t="s">
        <v>83</v>
      </c>
      <c r="C97" s="37">
        <f>'Avd 1 - Hovedlaget'!G97:G205</f>
        <v>0</v>
      </c>
      <c r="D97" s="37">
        <f>'Avd 1 - Hovedlaget'!I97</f>
        <v>0</v>
      </c>
      <c r="E97" s="32">
        <f>SUM('Avd 2 - Kiosk'!D97)</f>
        <v>0</v>
      </c>
      <c r="F97" s="39">
        <f>'Avd 3 - Langrenn'!G97:G205</f>
        <v>0</v>
      </c>
      <c r="G97" s="39">
        <f>'Avd 3 - Langrenn'!I97</f>
        <v>0</v>
      </c>
      <c r="H97" s="57">
        <f>'Avd 4 - Friidrett'!C97</f>
        <v>0</v>
      </c>
      <c r="I97" s="57">
        <f>'Avd 4 - Friidrett'!E97</f>
        <v>0</v>
      </c>
      <c r="J97" s="24">
        <f>'Avd 5 - Fotball'!G97:G205</f>
        <v>45000</v>
      </c>
      <c r="K97" s="24">
        <f>'Avd 5 - Fotball'!I97</f>
        <v>52500</v>
      </c>
      <c r="L97" s="26">
        <f>'Avd 6 - Håndball'!G97:G205</f>
        <v>0</v>
      </c>
      <c r="M97" s="26">
        <f>'Avd 6 - Håndball'!I97</f>
        <v>0</v>
      </c>
      <c r="N97" s="28">
        <f>'Avd 7 - Lions'!G97:G205</f>
        <v>0</v>
      </c>
      <c r="O97" s="117">
        <f>'Avd 7 - Lions'!I97</f>
        <v>0</v>
      </c>
      <c r="P97" s="30">
        <f>'Avd 8 - Trim'!G97:G205</f>
        <v>0</v>
      </c>
      <c r="Q97" s="30">
        <f>'Avd 8 - Trim'!I97</f>
        <v>0</v>
      </c>
      <c r="R97" s="32">
        <f>'Avd 9 - Idrettsskolen'!G97:G205</f>
        <v>0</v>
      </c>
      <c r="S97" s="32">
        <f>'Avd 9 - Idrettsskolen'!I97</f>
        <v>0</v>
      </c>
      <c r="T97" s="37">
        <f>'Avd 10 - Innebandy'!D97</f>
        <v>0</v>
      </c>
      <c r="U97" s="74">
        <f>'Avd 11 - Volleyball'!D97</f>
        <v>0</v>
      </c>
      <c r="V97" s="26">
        <f>'Avd 12 - Badminton'!D97</f>
        <v>0</v>
      </c>
      <c r="W97" s="35">
        <f>SUM(C97+F97+H97+J97+L97+N97+P97+R97)</f>
        <v>45000</v>
      </c>
      <c r="X97" s="35">
        <f>D97+E97+G97+I97+K97+M97+O97+Q97+S97+T97+U97+V97</f>
        <v>52500</v>
      </c>
    </row>
    <row r="98" spans="1:24" x14ac:dyDescent="0.3">
      <c r="A98" s="6">
        <v>7766</v>
      </c>
      <c r="B98" s="7" t="s">
        <v>84</v>
      </c>
      <c r="C98" s="37">
        <f>'Avd 1 - Hovedlaget'!G98:G206</f>
        <v>0</v>
      </c>
      <c r="D98" s="37">
        <f>'Avd 1 - Hovedlaget'!I98</f>
        <v>0</v>
      </c>
      <c r="E98" s="32">
        <f>SUM('Avd 2 - Kiosk'!D98)</f>
        <v>0</v>
      </c>
      <c r="F98" s="39">
        <f>'Avd 3 - Langrenn'!G98:G206</f>
        <v>0</v>
      </c>
      <c r="G98" s="39">
        <f>'Avd 3 - Langrenn'!I98</f>
        <v>0</v>
      </c>
      <c r="H98" s="57">
        <f>'Avd 4 - Friidrett'!C98</f>
        <v>0</v>
      </c>
      <c r="I98" s="57">
        <f>'Avd 4 - Friidrett'!E98</f>
        <v>0</v>
      </c>
      <c r="J98" s="24">
        <f>'Avd 5 - Fotball'!G98:G206</f>
        <v>50000</v>
      </c>
      <c r="K98" s="24">
        <f>'Avd 5 - Fotball'!I98</f>
        <v>60000</v>
      </c>
      <c r="L98" s="26">
        <f>'Avd 6 - Håndball'!G98:G206</f>
        <v>0</v>
      </c>
      <c r="M98" s="26">
        <f>'Avd 6 - Håndball'!I98</f>
        <v>0</v>
      </c>
      <c r="N98" s="28">
        <f>'Avd 7 - Lions'!G98:G206</f>
        <v>0</v>
      </c>
      <c r="O98" s="117">
        <f>'Avd 7 - Lions'!I98</f>
        <v>0</v>
      </c>
      <c r="P98" s="30">
        <f>'Avd 8 - Trim'!G98:G206</f>
        <v>0</v>
      </c>
      <c r="Q98" s="30">
        <f>'Avd 8 - Trim'!I98</f>
        <v>0</v>
      </c>
      <c r="R98" s="32">
        <f>'Avd 9 - Idrettsskolen'!G98:G206</f>
        <v>0</v>
      </c>
      <c r="S98" s="32">
        <f>'Avd 9 - Idrettsskolen'!I98</f>
        <v>0</v>
      </c>
      <c r="T98" s="37">
        <f>'Avd 10 - Innebandy'!D98</f>
        <v>0</v>
      </c>
      <c r="U98" s="74">
        <f>'Avd 11 - Volleyball'!D98</f>
        <v>0</v>
      </c>
      <c r="V98" s="26">
        <f>'Avd 12 - Badminton'!D98</f>
        <v>0</v>
      </c>
      <c r="W98" s="35">
        <f>SUM(C98+F98+H98+J98+L98+N98+P98+R98)</f>
        <v>50000</v>
      </c>
      <c r="X98" s="35">
        <f>D98+E98+G98+I98+K98+M98+O98+Q98+S98+T98+U98+V98</f>
        <v>60000</v>
      </c>
    </row>
    <row r="99" spans="1:24" x14ac:dyDescent="0.3">
      <c r="A99" s="6">
        <v>7767</v>
      </c>
      <c r="B99" s="7" t="s">
        <v>85</v>
      </c>
      <c r="C99" s="37">
        <f>'Avd 1 - Hovedlaget'!G99:G207</f>
        <v>0</v>
      </c>
      <c r="D99" s="37">
        <f>'Avd 1 - Hovedlaget'!I99</f>
        <v>0</v>
      </c>
      <c r="E99" s="32">
        <f>SUM('Avd 2 - Kiosk'!D99)</f>
        <v>0</v>
      </c>
      <c r="F99" s="39">
        <f>'Avd 3 - Langrenn'!G99:G207</f>
        <v>0</v>
      </c>
      <c r="G99" s="39">
        <f>'Avd 3 - Langrenn'!I99</f>
        <v>0</v>
      </c>
      <c r="H99" s="57">
        <f>'Avd 4 - Friidrett'!C99</f>
        <v>0</v>
      </c>
      <c r="I99" s="57">
        <f>'Avd 4 - Friidrett'!E99</f>
        <v>0</v>
      </c>
      <c r="J99" s="24">
        <f>'Avd 5 - Fotball'!G99:G207</f>
        <v>200000</v>
      </c>
      <c r="K99" s="24">
        <f>'Avd 5 - Fotball'!I99</f>
        <v>260000</v>
      </c>
      <c r="L99" s="26">
        <f>'Avd 6 - Håndball'!G99:G207</f>
        <v>0</v>
      </c>
      <c r="M99" s="26">
        <f>'Avd 6 - Håndball'!I99</f>
        <v>0</v>
      </c>
      <c r="N99" s="28">
        <f>'Avd 7 - Lions'!G99:G207</f>
        <v>0</v>
      </c>
      <c r="O99" s="117">
        <f>'Avd 7 - Lions'!I99</f>
        <v>0</v>
      </c>
      <c r="P99" s="30">
        <f>'Avd 8 - Trim'!G99:G207</f>
        <v>0</v>
      </c>
      <c r="Q99" s="30">
        <f>'Avd 8 - Trim'!I99</f>
        <v>0</v>
      </c>
      <c r="R99" s="32">
        <f>'Avd 9 - Idrettsskolen'!G99:G207</f>
        <v>0</v>
      </c>
      <c r="S99" s="32">
        <f>'Avd 9 - Idrettsskolen'!I99</f>
        <v>0</v>
      </c>
      <c r="T99" s="37">
        <f>'Avd 10 - Innebandy'!D99</f>
        <v>0</v>
      </c>
      <c r="U99" s="74">
        <f>'Avd 11 - Volleyball'!D99</f>
        <v>0</v>
      </c>
      <c r="V99" s="26">
        <f>'Avd 12 - Badminton'!D99</f>
        <v>0</v>
      </c>
      <c r="W99" s="35">
        <f>SUM(C99+F99+H99+J99+L99+N99+P99+R99)</f>
        <v>200000</v>
      </c>
      <c r="X99" s="35">
        <f>D99+E99+G99+I99+K99+M99+O99+Q99+S99+T99+U99+V99</f>
        <v>260000</v>
      </c>
    </row>
    <row r="100" spans="1:24" x14ac:dyDescent="0.3">
      <c r="A100" s="6">
        <v>7768</v>
      </c>
      <c r="B100" s="7" t="s">
        <v>86</v>
      </c>
      <c r="C100" s="37">
        <f>'Avd 1 - Hovedlaget'!G100:G208</f>
        <v>0</v>
      </c>
      <c r="D100" s="37">
        <f>'Avd 1 - Hovedlaget'!I100</f>
        <v>0</v>
      </c>
      <c r="E100" s="32">
        <f>SUM('Avd 2 - Kiosk'!D100)</f>
        <v>0</v>
      </c>
      <c r="F100" s="39">
        <f>'Avd 3 - Langrenn'!G100:G208</f>
        <v>0</v>
      </c>
      <c r="G100" s="39">
        <f>'Avd 3 - Langrenn'!I100</f>
        <v>0</v>
      </c>
      <c r="H100" s="57">
        <f>'Avd 4 - Friidrett'!C100</f>
        <v>0</v>
      </c>
      <c r="I100" s="57">
        <f>'Avd 4 - Friidrett'!E100</f>
        <v>0</v>
      </c>
      <c r="J100" s="24">
        <f>'Avd 5 - Fotball'!G100:G208</f>
        <v>50000</v>
      </c>
      <c r="K100" s="24">
        <f>'Avd 5 - Fotball'!I100</f>
        <v>60000</v>
      </c>
      <c r="L100" s="26">
        <f>'Avd 6 - Håndball'!G100:G208</f>
        <v>0</v>
      </c>
      <c r="M100" s="26">
        <f>'Avd 6 - Håndball'!I100</f>
        <v>0</v>
      </c>
      <c r="N100" s="28">
        <f>'Avd 7 - Lions'!G100:G208</f>
        <v>0</v>
      </c>
      <c r="O100" s="117">
        <f>'Avd 7 - Lions'!I100</f>
        <v>0</v>
      </c>
      <c r="P100" s="30">
        <f>'Avd 8 - Trim'!G100:G208</f>
        <v>0</v>
      </c>
      <c r="Q100" s="30">
        <f>'Avd 8 - Trim'!I100</f>
        <v>0</v>
      </c>
      <c r="R100" s="32">
        <f>'Avd 9 - Idrettsskolen'!G100:G208</f>
        <v>0</v>
      </c>
      <c r="S100" s="32">
        <f>'Avd 9 - Idrettsskolen'!I100</f>
        <v>0</v>
      </c>
      <c r="T100" s="37">
        <f>'Avd 10 - Innebandy'!D100</f>
        <v>0</v>
      </c>
      <c r="U100" s="74">
        <f>'Avd 11 - Volleyball'!D100</f>
        <v>0</v>
      </c>
      <c r="V100" s="26">
        <f>'Avd 12 - Badminton'!D100</f>
        <v>0</v>
      </c>
      <c r="W100" s="35">
        <f>SUM(C100+F100+H100+J100+L100+N100+P100+R100)</f>
        <v>50000</v>
      </c>
      <c r="X100" s="35">
        <f>D100+E100+G100+I100+K100+M100+O100+Q100+S100+T100+U100+V100</f>
        <v>60000</v>
      </c>
    </row>
    <row r="101" spans="1:24" x14ac:dyDescent="0.3">
      <c r="A101" s="6">
        <v>7769</v>
      </c>
      <c r="B101" s="7" t="s">
        <v>129</v>
      </c>
      <c r="C101" s="37">
        <f>'Avd 1 - Hovedlaget'!G101:G209</f>
        <v>0</v>
      </c>
      <c r="D101" s="37">
        <f>'Avd 1 - Hovedlaget'!I101</f>
        <v>0</v>
      </c>
      <c r="E101" s="32">
        <f>SUM('Avd 2 - Kiosk'!D101)</f>
        <v>0</v>
      </c>
      <c r="F101" s="39">
        <f>'Avd 3 - Langrenn'!G101:G209</f>
        <v>0</v>
      </c>
      <c r="G101" s="39">
        <f>'Avd 3 - Langrenn'!I101</f>
        <v>0</v>
      </c>
      <c r="H101" s="57">
        <f>'Avd 4 - Friidrett'!C101</f>
        <v>0</v>
      </c>
      <c r="I101" s="57">
        <f>'Avd 4 - Friidrett'!E101</f>
        <v>0</v>
      </c>
      <c r="J101" s="24">
        <f>'Avd 5 - Fotball'!G101:G209</f>
        <v>6000</v>
      </c>
      <c r="K101" s="24">
        <f>'Avd 5 - Fotball'!I101</f>
        <v>7000</v>
      </c>
      <c r="L101" s="26">
        <f>'Avd 6 - Håndball'!G101:G209</f>
        <v>0</v>
      </c>
      <c r="M101" s="26">
        <f>'Avd 6 - Håndball'!I101</f>
        <v>0</v>
      </c>
      <c r="N101" s="28">
        <f>'Avd 7 - Lions'!G101:G209</f>
        <v>0</v>
      </c>
      <c r="O101" s="117">
        <f>'Avd 7 - Lions'!I101</f>
        <v>0</v>
      </c>
      <c r="P101" s="30">
        <f>'Avd 8 - Trim'!G101:G209</f>
        <v>0</v>
      </c>
      <c r="Q101" s="30">
        <f>'Avd 8 - Trim'!I101</f>
        <v>0</v>
      </c>
      <c r="R101" s="32">
        <f>'Avd 9 - Idrettsskolen'!G101:G209</f>
        <v>0</v>
      </c>
      <c r="S101" s="32">
        <f>'Avd 9 - Idrettsskolen'!I101</f>
        <v>0</v>
      </c>
      <c r="T101" s="37">
        <f>'Avd 10 - Innebandy'!D101</f>
        <v>0</v>
      </c>
      <c r="U101" s="74">
        <f>'Avd 11 - Volleyball'!D101</f>
        <v>0</v>
      </c>
      <c r="V101" s="26">
        <f>'Avd 12 - Badminton'!D101</f>
        <v>0</v>
      </c>
      <c r="W101" s="35">
        <f>SUM(C101+F101+H101+J101+L101+N101+P101+R101)</f>
        <v>6000</v>
      </c>
      <c r="X101" s="35">
        <f>D101+E101+G101+I101+K101+M101+O101+Q101+S101+T101+U101+V101</f>
        <v>7000</v>
      </c>
    </row>
    <row r="102" spans="1:24" x14ac:dyDescent="0.3">
      <c r="A102" s="6">
        <v>7770</v>
      </c>
      <c r="B102" s="7" t="s">
        <v>87</v>
      </c>
      <c r="C102" s="37">
        <f>'Avd 1 - Hovedlaget'!G102:G209</f>
        <v>5000</v>
      </c>
      <c r="D102" s="37">
        <f>'Avd 1 - Hovedlaget'!I102</f>
        <v>5500</v>
      </c>
      <c r="E102" s="32">
        <f>SUM('Avd 2 - Kiosk'!D102)</f>
        <v>0</v>
      </c>
      <c r="F102" s="39">
        <f>'Avd 3 - Langrenn'!G102:G209</f>
        <v>13000</v>
      </c>
      <c r="G102" s="39">
        <f>'Avd 3 - Langrenn'!I102</f>
        <v>15000</v>
      </c>
      <c r="H102" s="57">
        <f>'Avd 4 - Friidrett'!C102</f>
        <v>2200</v>
      </c>
      <c r="I102" s="57">
        <f>'Avd 4 - Friidrett'!E102</f>
        <v>2200</v>
      </c>
      <c r="J102" s="24">
        <f>'Avd 5 - Fotball'!G102:G209</f>
        <v>140000</v>
      </c>
      <c r="K102" s="24">
        <f>'Avd 5 - Fotball'!I102</f>
        <v>125000</v>
      </c>
      <c r="L102" s="26">
        <f>'Avd 6 - Håndball'!G102:G209</f>
        <v>75000</v>
      </c>
      <c r="M102" s="26">
        <f>'Avd 6 - Håndball'!I102</f>
        <v>75000</v>
      </c>
      <c r="N102" s="28">
        <f>'Avd 7 - Lions'!G102:G209</f>
        <v>175000</v>
      </c>
      <c r="O102" s="117">
        <f>'Avd 7 - Lions'!I102</f>
        <v>100000</v>
      </c>
      <c r="P102" s="30">
        <f>'Avd 8 - Trim'!G102:G209</f>
        <v>0</v>
      </c>
      <c r="Q102" s="30">
        <f>'Avd 8 - Trim'!I102</f>
        <v>4000</v>
      </c>
      <c r="R102" s="32">
        <f>'Avd 9 - Idrettsskolen'!G102:G209</f>
        <v>0</v>
      </c>
      <c r="S102" s="32">
        <f>'Avd 9 - Idrettsskolen'!I102</f>
        <v>0</v>
      </c>
      <c r="T102" s="37">
        <f>'Avd 10 - Innebandy'!D102</f>
        <v>0</v>
      </c>
      <c r="U102" s="74">
        <f>'Avd 11 - Volleyball'!D102</f>
        <v>0</v>
      </c>
      <c r="V102" s="26">
        <f>'Avd 12 - Badminton'!D102</f>
        <v>10000</v>
      </c>
      <c r="W102" s="35">
        <f>SUM(C102+F102+H102+J102+L102+N102+P102+R102)</f>
        <v>410200</v>
      </c>
      <c r="X102" s="35">
        <f>D102+E102+G102+I102+K102+M102+O102+Q102+S102+T102+U102+V102</f>
        <v>336700</v>
      </c>
    </row>
    <row r="103" spans="1:24" x14ac:dyDescent="0.3">
      <c r="A103" s="6">
        <v>7772</v>
      </c>
      <c r="B103" s="9" t="s">
        <v>88</v>
      </c>
      <c r="C103" s="37">
        <f>'Avd 1 - Hovedlaget'!G103:G210</f>
        <v>0</v>
      </c>
      <c r="D103" s="37">
        <f>'Avd 1 - Hovedlaget'!I103</f>
        <v>0</v>
      </c>
      <c r="E103" s="32">
        <f>SUM('Avd 2 - Kiosk'!D103)</f>
        <v>0</v>
      </c>
      <c r="F103" s="39">
        <f>'Avd 3 - Langrenn'!G103:G210</f>
        <v>0</v>
      </c>
      <c r="G103" s="39">
        <f>'Avd 3 - Langrenn'!I103</f>
        <v>0</v>
      </c>
      <c r="H103" s="57">
        <f>'Avd 4 - Friidrett'!C103</f>
        <v>0</v>
      </c>
      <c r="I103" s="57">
        <f>'Avd 4 - Friidrett'!E103</f>
        <v>0</v>
      </c>
      <c r="J103" s="24">
        <f>'Avd 5 - Fotball'!G103:G210</f>
        <v>120000</v>
      </c>
      <c r="K103" s="24">
        <f>'Avd 5 - Fotball'!I103</f>
        <v>0</v>
      </c>
      <c r="L103" s="26">
        <f>'Avd 6 - Håndball'!G103:G210</f>
        <v>20000</v>
      </c>
      <c r="M103" s="26">
        <f>'Avd 6 - Håndball'!I103</f>
        <v>0</v>
      </c>
      <c r="N103" s="28">
        <f>'Avd 7 - Lions'!G103:G210</f>
        <v>0</v>
      </c>
      <c r="O103" s="117">
        <f>'Avd 7 - Lions'!I103</f>
        <v>0</v>
      </c>
      <c r="P103" s="30">
        <f>'Avd 8 - Trim'!G103:G210</f>
        <v>0</v>
      </c>
      <c r="Q103" s="30">
        <f>'Avd 8 - Trim'!I103</f>
        <v>0</v>
      </c>
      <c r="R103" s="32">
        <f>'Avd 9 - Idrettsskolen'!G103:G210</f>
        <v>0</v>
      </c>
      <c r="S103" s="32">
        <f>'Avd 9 - Idrettsskolen'!I103</f>
        <v>0</v>
      </c>
      <c r="T103" s="37">
        <f>'Avd 10 - Innebandy'!D103</f>
        <v>0</v>
      </c>
      <c r="U103" s="74">
        <f>'Avd 11 - Volleyball'!D103</f>
        <v>0</v>
      </c>
      <c r="V103" s="26">
        <f>'Avd 12 - Badminton'!D103</f>
        <v>0</v>
      </c>
      <c r="W103" s="35">
        <f>SUM(C103+F103+H103+J103+L103+N103+P103+R103)</f>
        <v>140000</v>
      </c>
      <c r="X103" s="35">
        <f>D103+E103+G103+I103+K103+M103+O103+Q103+S103+T103+U103+V103</f>
        <v>0</v>
      </c>
    </row>
    <row r="104" spans="1:24" x14ac:dyDescent="0.3">
      <c r="A104" s="6">
        <v>7773</v>
      </c>
      <c r="B104" s="9" t="s">
        <v>89</v>
      </c>
      <c r="C104" s="37">
        <f>'Avd 1 - Hovedlaget'!G104:G211</f>
        <v>0</v>
      </c>
      <c r="D104" s="37">
        <f>'Avd 1 - Hovedlaget'!I104</f>
        <v>0</v>
      </c>
      <c r="E104" s="32">
        <f>SUM('Avd 2 - Kiosk'!D104)</f>
        <v>0</v>
      </c>
      <c r="F104" s="39">
        <f>'Avd 3 - Langrenn'!G104:G211</f>
        <v>0</v>
      </c>
      <c r="G104" s="39">
        <f>'Avd 3 - Langrenn'!I104</f>
        <v>0</v>
      </c>
      <c r="H104" s="57">
        <f>'Avd 4 - Friidrett'!C104</f>
        <v>0</v>
      </c>
      <c r="I104" s="57">
        <f>'Avd 4 - Friidrett'!E104</f>
        <v>0</v>
      </c>
      <c r="J104" s="24">
        <f>'Avd 5 - Fotball'!G104:G211</f>
        <v>420000</v>
      </c>
      <c r="K104" s="24">
        <f>'Avd 5 - Fotball'!I104</f>
        <v>460000</v>
      </c>
      <c r="L104" s="26">
        <f>'Avd 6 - Håndball'!G104:G211</f>
        <v>0</v>
      </c>
      <c r="M104" s="26">
        <f>'Avd 6 - Håndball'!I104</f>
        <v>0</v>
      </c>
      <c r="N104" s="28">
        <f>'Avd 7 - Lions'!G104:G211</f>
        <v>0</v>
      </c>
      <c r="O104" s="117">
        <f>'Avd 7 - Lions'!I104</f>
        <v>0</v>
      </c>
      <c r="P104" s="30">
        <f>'Avd 8 - Trim'!G104:G211</f>
        <v>0</v>
      </c>
      <c r="Q104" s="30">
        <f>'Avd 8 - Trim'!I104</f>
        <v>0</v>
      </c>
      <c r="R104" s="32">
        <f>'Avd 9 - Idrettsskolen'!G104:G211</f>
        <v>0</v>
      </c>
      <c r="S104" s="32">
        <f>'Avd 9 - Idrettsskolen'!I104</f>
        <v>0</v>
      </c>
      <c r="T104" s="37">
        <f>'Avd 10 - Innebandy'!D104</f>
        <v>0</v>
      </c>
      <c r="U104" s="74">
        <f>'Avd 11 - Volleyball'!D104</f>
        <v>0</v>
      </c>
      <c r="V104" s="26">
        <f>'Avd 12 - Badminton'!D104</f>
        <v>0</v>
      </c>
      <c r="W104" s="35">
        <f>SUM(C104+F104+H104+J104+L104+N104+P104+R104)</f>
        <v>420000</v>
      </c>
      <c r="X104" s="35">
        <f>D104+E104+G104+I104+K104+M104+O104+Q104+S104+T104+U104+V104</f>
        <v>460000</v>
      </c>
    </row>
    <row r="105" spans="1:24" x14ac:dyDescent="0.3">
      <c r="A105" s="6">
        <v>7774</v>
      </c>
      <c r="B105" s="9" t="s">
        <v>90</v>
      </c>
      <c r="C105" s="37">
        <f>'Avd 1 - Hovedlaget'!G105:G212</f>
        <v>0</v>
      </c>
      <c r="D105" s="37">
        <f>'Avd 1 - Hovedlaget'!I105</f>
        <v>0</v>
      </c>
      <c r="E105" s="32">
        <f>SUM('Avd 2 - Kiosk'!D105)</f>
        <v>0</v>
      </c>
      <c r="F105" s="39">
        <f>'Avd 3 - Langrenn'!G105:G212</f>
        <v>0</v>
      </c>
      <c r="G105" s="39">
        <f>'Avd 3 - Langrenn'!I105</f>
        <v>0</v>
      </c>
      <c r="H105" s="57">
        <f>'Avd 4 - Friidrett'!C105</f>
        <v>0</v>
      </c>
      <c r="I105" s="57">
        <f>'Avd 4 - Friidrett'!E105</f>
        <v>0</v>
      </c>
      <c r="J105" s="24">
        <f>'Avd 5 - Fotball'!G105:G212</f>
        <v>0</v>
      </c>
      <c r="K105" s="24">
        <f>'Avd 5 - Fotball'!I105</f>
        <v>0</v>
      </c>
      <c r="L105" s="26">
        <f>'Avd 6 - Håndball'!G105:G212</f>
        <v>0</v>
      </c>
      <c r="M105" s="26">
        <f>'Avd 6 - Håndball'!I105</f>
        <v>0</v>
      </c>
      <c r="N105" s="28">
        <f>'Avd 7 - Lions'!G105:G212</f>
        <v>0</v>
      </c>
      <c r="O105" s="117">
        <f>'Avd 7 - Lions'!I105</f>
        <v>0</v>
      </c>
      <c r="P105" s="30">
        <f>'Avd 8 - Trim'!G105:G212</f>
        <v>0</v>
      </c>
      <c r="Q105" s="30">
        <f>'Avd 8 - Trim'!I105</f>
        <v>0</v>
      </c>
      <c r="R105" s="32">
        <f>'Avd 9 - Idrettsskolen'!G105:G212</f>
        <v>0</v>
      </c>
      <c r="S105" s="32">
        <f>'Avd 9 - Idrettsskolen'!I105</f>
        <v>0</v>
      </c>
      <c r="T105" s="37">
        <f>'Avd 10 - Innebandy'!D105</f>
        <v>0</v>
      </c>
      <c r="U105" s="74">
        <f>'Avd 11 - Volleyball'!D105</f>
        <v>0</v>
      </c>
      <c r="V105" s="26">
        <f>'Avd 12 - Badminton'!D105</f>
        <v>0</v>
      </c>
      <c r="W105" s="35">
        <f>SUM(C105+F105+H105+J105+L105+N105+P105+R105)</f>
        <v>0</v>
      </c>
      <c r="X105" s="35">
        <f>D105+E105+G105+I105+K105+M105+O105+Q105+S105+T105+U105+V105</f>
        <v>0</v>
      </c>
    </row>
    <row r="106" spans="1:24" x14ac:dyDescent="0.3">
      <c r="A106" s="6">
        <v>7775</v>
      </c>
      <c r="B106" s="9" t="s">
        <v>91</v>
      </c>
      <c r="C106" s="37">
        <f>'Avd 1 - Hovedlaget'!G106:G213</f>
        <v>0</v>
      </c>
      <c r="D106" s="37">
        <f>'Avd 1 - Hovedlaget'!I106</f>
        <v>0</v>
      </c>
      <c r="E106" s="32">
        <f>SUM('Avd 2 - Kiosk'!D106)</f>
        <v>0</v>
      </c>
      <c r="F106" s="39">
        <f>'Avd 3 - Langrenn'!G106:G213</f>
        <v>0</v>
      </c>
      <c r="G106" s="39">
        <f>'Avd 3 - Langrenn'!I106</f>
        <v>0</v>
      </c>
      <c r="H106" s="57">
        <f>'Avd 4 - Friidrett'!C106</f>
        <v>0</v>
      </c>
      <c r="I106" s="57">
        <f>'Avd 4 - Friidrett'!E106</f>
        <v>0</v>
      </c>
      <c r="J106" s="24">
        <f>'Avd 5 - Fotball'!G106:G213</f>
        <v>0</v>
      </c>
      <c r="K106" s="24">
        <f>'Avd 5 - Fotball'!I106</f>
        <v>0</v>
      </c>
      <c r="L106" s="26">
        <f>'Avd 6 - Håndball'!G106:G213</f>
        <v>0</v>
      </c>
      <c r="M106" s="26">
        <f>'Avd 6 - Håndball'!I106</f>
        <v>0</v>
      </c>
      <c r="N106" s="28">
        <f>'Avd 7 - Lions'!G106:G213</f>
        <v>0</v>
      </c>
      <c r="O106" s="117">
        <f>'Avd 7 - Lions'!I106</f>
        <v>0</v>
      </c>
      <c r="P106" s="30">
        <f>'Avd 8 - Trim'!G106:G213</f>
        <v>0</v>
      </c>
      <c r="Q106" s="30">
        <f>'Avd 8 - Trim'!I106</f>
        <v>0</v>
      </c>
      <c r="R106" s="32">
        <f>'Avd 9 - Idrettsskolen'!G106:G213</f>
        <v>0</v>
      </c>
      <c r="S106" s="32">
        <f>'Avd 9 - Idrettsskolen'!I106</f>
        <v>0</v>
      </c>
      <c r="T106" s="37">
        <f>'Avd 10 - Innebandy'!D106</f>
        <v>0</v>
      </c>
      <c r="U106" s="74">
        <f>'Avd 11 - Volleyball'!D106</f>
        <v>0</v>
      </c>
      <c r="V106" s="26">
        <f>'Avd 12 - Badminton'!D106</f>
        <v>0</v>
      </c>
      <c r="W106" s="35">
        <f>SUM(C106+F106+H106+J106+L106+N106+P106+R106)</f>
        <v>0</v>
      </c>
      <c r="X106" s="35">
        <f>D106+E106+G106+I106+K106+M106+O106+Q106+S106+T106+U106+V106</f>
        <v>0</v>
      </c>
    </row>
    <row r="107" spans="1:24" x14ac:dyDescent="0.3">
      <c r="A107" s="6">
        <v>7780</v>
      </c>
      <c r="B107" s="7" t="s">
        <v>92</v>
      </c>
      <c r="C107" s="37">
        <f>'Avd 1 - Hovedlaget'!G107:G214</f>
        <v>20000</v>
      </c>
      <c r="D107" s="37">
        <f>'Avd 1 - Hovedlaget'!I107</f>
        <v>20000</v>
      </c>
      <c r="E107" s="32">
        <f>SUM('Avd 2 - Kiosk'!D107)</f>
        <v>0</v>
      </c>
      <c r="F107" s="39">
        <f>'Avd 3 - Langrenn'!G107:G214</f>
        <v>2000</v>
      </c>
      <c r="G107" s="39">
        <f>'Avd 3 - Langrenn'!I107</f>
        <v>3500</v>
      </c>
      <c r="H107" s="57">
        <f>'Avd 4 - Friidrett'!C107</f>
        <v>0</v>
      </c>
      <c r="I107" s="57">
        <f>'Avd 4 - Friidrett'!E107</f>
        <v>0</v>
      </c>
      <c r="J107" s="24">
        <f>'Avd 5 - Fotball'!G107:G214</f>
        <v>25000</v>
      </c>
      <c r="K107" s="24">
        <f>'Avd 5 - Fotball'!I107</f>
        <v>15000</v>
      </c>
      <c r="L107" s="26">
        <f>'Avd 6 - Håndball'!G107:G214</f>
        <v>5000</v>
      </c>
      <c r="M107" s="26">
        <f>'Avd 6 - Håndball'!I107</f>
        <v>5000</v>
      </c>
      <c r="N107" s="28">
        <f>'Avd 7 - Lions'!G107:G214</f>
        <v>20000</v>
      </c>
      <c r="O107" s="117">
        <f>'Avd 7 - Lions'!I107</f>
        <v>10000</v>
      </c>
      <c r="P107" s="30">
        <f>'Avd 8 - Trim'!G107:G214</f>
        <v>2000</v>
      </c>
      <c r="Q107" s="30">
        <f>'Avd 8 - Trim'!I107</f>
        <v>2000</v>
      </c>
      <c r="R107" s="32">
        <f>'Avd 9 - Idrettsskolen'!G107:G214</f>
        <v>4000</v>
      </c>
      <c r="S107" s="32">
        <f>'Avd 9 - Idrettsskolen'!I107</f>
        <v>1000</v>
      </c>
      <c r="T107" s="37">
        <f>'Avd 10 - Innebandy'!D107</f>
        <v>0</v>
      </c>
      <c r="U107" s="74">
        <f>'Avd 11 - Volleyball'!D107</f>
        <v>0</v>
      </c>
      <c r="V107" s="26">
        <f>'Avd 12 - Badminton'!D107</f>
        <v>0</v>
      </c>
      <c r="W107" s="35">
        <f>SUM(C107+F107+H107+J107+L107+N107+P107+R107)</f>
        <v>78000</v>
      </c>
      <c r="X107" s="35">
        <f>D107+E107+G107+I107+K107+M107+O107+Q107+S107+T107+U107+V107</f>
        <v>56500</v>
      </c>
    </row>
    <row r="108" spans="1:24" x14ac:dyDescent="0.3">
      <c r="A108" s="6">
        <v>7790</v>
      </c>
      <c r="B108" s="7" t="s">
        <v>93</v>
      </c>
      <c r="C108" s="37">
        <f>'Avd 1 - Hovedlaget'!G108:G215</f>
        <v>3000</v>
      </c>
      <c r="D108" s="37">
        <f>'Avd 1 - Hovedlaget'!I108</f>
        <v>3000</v>
      </c>
      <c r="E108" s="32">
        <f>SUM('Avd 2 - Kiosk'!D108)</f>
        <v>0</v>
      </c>
      <c r="F108" s="39">
        <f>'Avd 3 - Langrenn'!G108:G215</f>
        <v>500</v>
      </c>
      <c r="G108" s="39">
        <f>'Avd 3 - Langrenn'!I108</f>
        <v>500</v>
      </c>
      <c r="H108" s="57">
        <f>'Avd 4 - Friidrett'!C108</f>
        <v>0</v>
      </c>
      <c r="I108" s="57">
        <f>'Avd 4 - Friidrett'!E108</f>
        <v>0</v>
      </c>
      <c r="J108" s="24">
        <f>'Avd 5 - Fotball'!G108:G215</f>
        <v>5000</v>
      </c>
      <c r="K108" s="24">
        <f>'Avd 5 - Fotball'!I108</f>
        <v>40000</v>
      </c>
      <c r="L108" s="26">
        <f>'Avd 6 - Håndball'!G108:G215</f>
        <v>30000</v>
      </c>
      <c r="M108" s="26">
        <f>'Avd 6 - Håndball'!I108</f>
        <v>22000</v>
      </c>
      <c r="N108" s="28">
        <f>'Avd 7 - Lions'!G108:G215</f>
        <v>0</v>
      </c>
      <c r="O108" s="117">
        <f>'Avd 7 - Lions'!I108</f>
        <v>0</v>
      </c>
      <c r="P108" s="30">
        <f>'Avd 8 - Trim'!G108:G215</f>
        <v>2700</v>
      </c>
      <c r="Q108" s="30">
        <f>'Avd 8 - Trim'!I108</f>
        <v>0</v>
      </c>
      <c r="R108" s="32">
        <f>'Avd 9 - Idrettsskolen'!G108:G215</f>
        <v>100</v>
      </c>
      <c r="S108" s="32">
        <f>'Avd 9 - Idrettsskolen'!I108</f>
        <v>0</v>
      </c>
      <c r="T108" s="37">
        <f>'Avd 10 - Innebandy'!D108</f>
        <v>0</v>
      </c>
      <c r="U108" s="74">
        <f>'Avd 11 - Volleyball'!D108</f>
        <v>0</v>
      </c>
      <c r="V108" s="26">
        <f>'Avd 12 - Badminton'!D108</f>
        <v>0</v>
      </c>
      <c r="W108" s="35">
        <f>SUM(C108+F108+H108+J108+L108+N108+P108+R108)</f>
        <v>41300</v>
      </c>
      <c r="X108" s="35">
        <f>D108+E108+G108+I108+K108+M108+O108+Q108+S108+T108+U108+V108</f>
        <v>65500</v>
      </c>
    </row>
    <row r="109" spans="1:24" x14ac:dyDescent="0.3">
      <c r="A109" s="6">
        <v>7791</v>
      </c>
      <c r="B109" s="7" t="s">
        <v>94</v>
      </c>
      <c r="C109" s="37">
        <f>'Avd 1 - Hovedlaget'!G109:G216</f>
        <v>0</v>
      </c>
      <c r="D109" s="37">
        <f>'Avd 1 - Hovedlaget'!I109</f>
        <v>0</v>
      </c>
      <c r="E109" s="32">
        <f>SUM('Avd 2 - Kiosk'!D109)</f>
        <v>0</v>
      </c>
      <c r="F109" s="39">
        <f>'Avd 3 - Langrenn'!G109:G216</f>
        <v>0</v>
      </c>
      <c r="G109" s="39">
        <f>'Avd 3 - Langrenn'!I109</f>
        <v>0</v>
      </c>
      <c r="H109" s="57">
        <f>'Avd 4 - Friidrett'!C109</f>
        <v>0</v>
      </c>
      <c r="I109" s="57">
        <f>'Avd 4 - Friidrett'!E109</f>
        <v>0</v>
      </c>
      <c r="J109" s="24">
        <f>'Avd 5 - Fotball'!G109:G216</f>
        <v>105000</v>
      </c>
      <c r="K109" s="24">
        <f>'Avd 5 - Fotball'!I109</f>
        <v>135000</v>
      </c>
      <c r="L109" s="26">
        <f>'Avd 6 - Håndball'!G109:G216</f>
        <v>35000</v>
      </c>
      <c r="M109" s="26">
        <f>'Avd 6 - Håndball'!I109</f>
        <v>35000</v>
      </c>
      <c r="N109" s="28">
        <f>'Avd 7 - Lions'!G109:G216</f>
        <v>3000</v>
      </c>
      <c r="O109" s="117">
        <f>'Avd 7 - Lions'!I109</f>
        <v>3000</v>
      </c>
      <c r="P109" s="30">
        <f>'Avd 8 - Trim'!G109:G216</f>
        <v>0</v>
      </c>
      <c r="Q109" s="30">
        <f>'Avd 8 - Trim'!I109</f>
        <v>0</v>
      </c>
      <c r="R109" s="32">
        <f>'Avd 9 - Idrettsskolen'!G109:G216</f>
        <v>0</v>
      </c>
      <c r="S109" s="32">
        <f>'Avd 9 - Idrettsskolen'!I109</f>
        <v>0</v>
      </c>
      <c r="T109" s="37">
        <f>'Avd 10 - Innebandy'!D109</f>
        <v>0</v>
      </c>
      <c r="U109" s="74">
        <f>'Avd 11 - Volleyball'!D109</f>
        <v>0</v>
      </c>
      <c r="V109" s="26">
        <f>'Avd 12 - Badminton'!D109</f>
        <v>0</v>
      </c>
      <c r="W109" s="35">
        <f>SUM(C109+F109+H109+J109+L109+N109+P109+R109)</f>
        <v>143000</v>
      </c>
      <c r="X109" s="35">
        <f>D109+E109+G109+I109+K109+M109+O109+Q109+S109+T109+U109+V109</f>
        <v>173000</v>
      </c>
    </row>
    <row r="110" spans="1:24" x14ac:dyDescent="0.3">
      <c r="A110" s="6">
        <v>7830</v>
      </c>
      <c r="B110" s="7" t="s">
        <v>95</v>
      </c>
      <c r="C110" s="37">
        <f>'Avd 1 - Hovedlaget'!G110:G217</f>
        <v>5000</v>
      </c>
      <c r="D110" s="37">
        <f>'Avd 1 - Hovedlaget'!I110</f>
        <v>5000</v>
      </c>
      <c r="E110" s="32">
        <f>SUM('Avd 2 - Kiosk'!D110)</f>
        <v>0</v>
      </c>
      <c r="F110" s="39">
        <f>'Avd 3 - Langrenn'!G110:G217</f>
        <v>0</v>
      </c>
      <c r="G110" s="39">
        <f>'Avd 3 - Langrenn'!I110</f>
        <v>0</v>
      </c>
      <c r="H110" s="57">
        <f>'Avd 4 - Friidrett'!C110</f>
        <v>0</v>
      </c>
      <c r="I110" s="57">
        <f>'Avd 4 - Friidrett'!E110</f>
        <v>0</v>
      </c>
      <c r="J110" s="24">
        <f>'Avd 5 - Fotball'!G110:G217</f>
        <v>5000</v>
      </c>
      <c r="K110" s="24">
        <f>'Avd 5 - Fotball'!I110</f>
        <v>20000</v>
      </c>
      <c r="L110" s="26">
        <f>'Avd 6 - Håndball'!G110:G217</f>
        <v>0</v>
      </c>
      <c r="M110" s="26">
        <f>'Avd 6 - Håndball'!I110</f>
        <v>0</v>
      </c>
      <c r="N110" s="28">
        <f>'Avd 7 - Lions'!G110:G217</f>
        <v>0</v>
      </c>
      <c r="O110" s="117">
        <f>'Avd 7 - Lions'!I110</f>
        <v>0</v>
      </c>
      <c r="P110" s="30">
        <f>'Avd 8 - Trim'!G110:G217</f>
        <v>0</v>
      </c>
      <c r="Q110" s="30">
        <f>'Avd 8 - Trim'!I110</f>
        <v>0</v>
      </c>
      <c r="R110" s="32">
        <f>'Avd 9 - Idrettsskolen'!G110:G217</f>
        <v>1000</v>
      </c>
      <c r="S110" s="32">
        <f>'Avd 9 - Idrettsskolen'!I110</f>
        <v>1000</v>
      </c>
      <c r="T110" s="37">
        <f>'Avd 10 - Innebandy'!D110</f>
        <v>0</v>
      </c>
      <c r="U110" s="74">
        <f>'Avd 11 - Volleyball'!D110</f>
        <v>0</v>
      </c>
      <c r="V110" s="26">
        <f>'Avd 12 - Badminton'!D110</f>
        <v>0</v>
      </c>
      <c r="W110" s="35">
        <f>SUM(C110+F110+H110+J110+L110+N110+P110+R110)</f>
        <v>11000</v>
      </c>
      <c r="X110" s="35">
        <f>D110+E110+G110+I110+K110+M110+O110+Q110+S110+T110+U110+V110</f>
        <v>26000</v>
      </c>
    </row>
    <row r="111" spans="1:24" x14ac:dyDescent="0.3">
      <c r="A111" s="12" t="s">
        <v>96</v>
      </c>
      <c r="C111" s="37">
        <f>'Avd 1 - Hovedlaget'!G111:G218</f>
        <v>378000</v>
      </c>
      <c r="D111" s="37">
        <f>'Avd 1 - Hovedlaget'!I111</f>
        <v>148500</v>
      </c>
      <c r="E111" s="32">
        <f>SUM('Avd 2 - Kiosk'!D111)</f>
        <v>235000</v>
      </c>
      <c r="F111" s="39">
        <f>'Avd 3 - Langrenn'!G111:G218</f>
        <v>153500</v>
      </c>
      <c r="G111" s="39">
        <f>'Avd 3 - Langrenn'!I111</f>
        <v>166500</v>
      </c>
      <c r="H111" s="57">
        <f>'Avd 4 - Friidrett'!C111</f>
        <v>10200</v>
      </c>
      <c r="I111" s="57">
        <f>'Avd 4 - Friidrett'!E111</f>
        <v>7200</v>
      </c>
      <c r="J111" s="24">
        <f>'Avd 5 - Fotball'!G111:G218</f>
        <v>1656000</v>
      </c>
      <c r="K111" s="24">
        <f>'Avd 5 - Fotball'!I111</f>
        <v>1609500</v>
      </c>
      <c r="L111" s="26">
        <f>'Avd 6 - Håndball'!G111:G218</f>
        <v>213000</v>
      </c>
      <c r="M111" s="26">
        <f>'Avd 6 - Håndball'!I111</f>
        <v>185000</v>
      </c>
      <c r="N111" s="28">
        <f>'Avd 7 - Lions'!G111:G218</f>
        <v>217200</v>
      </c>
      <c r="O111" s="117">
        <f>'Avd 7 - Lions'!I111</f>
        <v>173200</v>
      </c>
      <c r="P111" s="30">
        <f>'Avd 8 - Trim'!G111:G218</f>
        <v>8700</v>
      </c>
      <c r="Q111" s="30">
        <f>'Avd 8 - Trim'!I111</f>
        <v>6000</v>
      </c>
      <c r="R111" s="32">
        <f>'Avd 9 - Idrettsskolen'!G111:G218</f>
        <v>19100</v>
      </c>
      <c r="S111" s="32">
        <f>'Avd 9 - Idrettsskolen'!I111</f>
        <v>12000</v>
      </c>
      <c r="T111" s="37">
        <f>'Avd 10 - Innebandy'!D111</f>
        <v>1000</v>
      </c>
      <c r="U111" s="74">
        <f>'Avd 11 - Volleyball'!D111</f>
        <v>0</v>
      </c>
      <c r="V111" s="26">
        <f>'Avd 12 - Badminton'!D111</f>
        <v>15000</v>
      </c>
      <c r="W111" s="60">
        <f>SUM(C111+F111+H111+J111+L111+N111+P111+R111)</f>
        <v>2655700</v>
      </c>
      <c r="X111" s="35">
        <f>D111+E111+G111+I111+K111+M111+O111+Q111+S111+T111+U111+V111</f>
        <v>2558900</v>
      </c>
    </row>
    <row r="112" spans="1:24" x14ac:dyDescent="0.3">
      <c r="A112" s="12" t="s">
        <v>97</v>
      </c>
      <c r="C112" s="37">
        <f>'Avd 1 - Hovedlaget'!G112:G219</f>
        <v>1547670</v>
      </c>
      <c r="D112" s="37">
        <f>'Avd 1 - Hovedlaget'!I112</f>
        <v>1039100</v>
      </c>
      <c r="E112" s="32">
        <f>SUM('Avd 2 - Kiosk'!D112)</f>
        <v>261000</v>
      </c>
      <c r="F112" s="39">
        <f>'Avd 3 - Langrenn'!G112:G219</f>
        <v>368000</v>
      </c>
      <c r="G112" s="39">
        <f>'Avd 3 - Langrenn'!I112</f>
        <v>386000</v>
      </c>
      <c r="H112" s="57">
        <f>'Avd 4 - Friidrett'!C112</f>
        <v>10200</v>
      </c>
      <c r="I112" s="57">
        <f>'Avd 4 - Friidrett'!E112</f>
        <v>7200</v>
      </c>
      <c r="J112" s="24">
        <f>'Avd 5 - Fotball'!G112:G219</f>
        <v>3344720</v>
      </c>
      <c r="K112" s="24">
        <f>'Avd 5 - Fotball'!I112</f>
        <v>3393800</v>
      </c>
      <c r="L112" s="26">
        <f>'Avd 6 - Håndball'!G112:G219</f>
        <v>449000</v>
      </c>
      <c r="M112" s="26">
        <f>'Avd 6 - Håndball'!I112</f>
        <v>434000</v>
      </c>
      <c r="N112" s="28">
        <f>'Avd 7 - Lions'!G112:G219</f>
        <v>298500</v>
      </c>
      <c r="O112" s="117">
        <f>'Avd 7 - Lions'!I112</f>
        <v>244500</v>
      </c>
      <c r="P112" s="30">
        <f>'Avd 8 - Trim'!G112:G219</f>
        <v>86600</v>
      </c>
      <c r="Q112" s="30">
        <f>'Avd 8 - Trim'!I112</f>
        <v>83300</v>
      </c>
      <c r="R112" s="32">
        <f>'Avd 9 - Idrettsskolen'!G112:G219</f>
        <v>46700</v>
      </c>
      <c r="S112" s="32">
        <f>'Avd 9 - Idrettsskolen'!I112</f>
        <v>47600</v>
      </c>
      <c r="T112" s="37">
        <f>'Avd 10 - Innebandy'!D112</f>
        <v>1000</v>
      </c>
      <c r="U112" s="74">
        <f>'Avd 11 - Volleyball'!D112</f>
        <v>0</v>
      </c>
      <c r="V112" s="26">
        <f>'Avd 12 - Badminton'!D112</f>
        <v>21500</v>
      </c>
      <c r="W112" s="60">
        <f>SUM(C112+F112+H112+J112+L112+N112+P112+R112)</f>
        <v>6151390</v>
      </c>
      <c r="X112" s="35">
        <f>D112+E112+G112+I112+K112+M112+O112+Q112+S112+T112+U112+V112</f>
        <v>5919000</v>
      </c>
    </row>
    <row r="113" spans="1:24" x14ac:dyDescent="0.3">
      <c r="A113" s="12" t="s">
        <v>102</v>
      </c>
      <c r="C113" s="37">
        <f>'Avd 1 - Hovedlaget'!G113:G220</f>
        <v>152330</v>
      </c>
      <c r="D113" s="37">
        <f>'Avd 1 - Hovedlaget'!I113</f>
        <v>210900</v>
      </c>
      <c r="E113" s="32">
        <f>SUM('Avd 2 - Kiosk'!D113)</f>
        <v>139000</v>
      </c>
      <c r="F113" s="39">
        <f>'Avd 3 - Langrenn'!G113:G220</f>
        <v>27000</v>
      </c>
      <c r="G113" s="39">
        <f>'Avd 3 - Langrenn'!I113</f>
        <v>49000</v>
      </c>
      <c r="H113" s="57">
        <f>'Avd 4 - Friidrett'!C113</f>
        <v>5800</v>
      </c>
      <c r="I113" s="57">
        <f>'Avd 4 - Friidrett'!E113</f>
        <v>5300</v>
      </c>
      <c r="J113" s="24">
        <f>'Avd 5 - Fotball'!G113:G220</f>
        <v>31280</v>
      </c>
      <c r="K113" s="24">
        <f>'Avd 5 - Fotball'!I113</f>
        <v>6200</v>
      </c>
      <c r="L113" s="26">
        <f>'Avd 6 - Håndball'!G113:G220</f>
        <v>-5000</v>
      </c>
      <c r="M113" s="26">
        <f>'Avd 6 - Håndball'!I113</f>
        <v>0</v>
      </c>
      <c r="N113" s="28">
        <f>'Avd 7 - Lions'!G113:G220</f>
        <v>4500</v>
      </c>
      <c r="O113" s="117">
        <f>'Avd 7 - Lions'!I113</f>
        <v>44300</v>
      </c>
      <c r="P113" s="30">
        <f>'Avd 8 - Trim'!G113:G220</f>
        <v>0</v>
      </c>
      <c r="Q113" s="30">
        <f>'Avd 8 - Trim'!I113</f>
        <v>0</v>
      </c>
      <c r="R113" s="32">
        <f>'Avd 9 - Idrettsskolen'!G113:G220</f>
        <v>13300</v>
      </c>
      <c r="S113" s="32">
        <f>'Avd 9 - Idrettsskolen'!I113</f>
        <v>2400</v>
      </c>
      <c r="T113" s="37">
        <f>'Avd 10 - Innebandy'!D113</f>
        <v>1500</v>
      </c>
      <c r="U113" s="74">
        <f>'Avd 11 - Volleyball'!D113</f>
        <v>0</v>
      </c>
      <c r="V113" s="26">
        <f>'Avd 12 - Badminton'!D113</f>
        <v>1000</v>
      </c>
      <c r="W113" s="60">
        <f>SUM(C113+F113+H113+J113+L113+N113+P113+R113)</f>
        <v>229210</v>
      </c>
      <c r="X113" s="35">
        <f>D113+E113+G113+I113+K113+M113+O113+Q113+S113+T113+U113+V113</f>
        <v>459600</v>
      </c>
    </row>
    <row r="114" spans="1:24" ht="15.6" x14ac:dyDescent="0.3">
      <c r="A114">
        <v>8050</v>
      </c>
      <c r="B114" s="15" t="s">
        <v>98</v>
      </c>
      <c r="C114" s="37">
        <f>'Avd 1 - Hovedlaget'!G114:G221</f>
        <v>0</v>
      </c>
      <c r="D114" s="37">
        <f>'Avd 1 - Hovedlaget'!I114</f>
        <v>0</v>
      </c>
      <c r="E114" s="32">
        <f>SUM('Avd 2 - Kiosk'!D114)</f>
        <v>0</v>
      </c>
      <c r="F114" s="39">
        <f>'Avd 3 - Langrenn'!G114:G221</f>
        <v>0</v>
      </c>
      <c r="G114" s="39">
        <f>'Avd 3 - Langrenn'!I114</f>
        <v>0</v>
      </c>
      <c r="H114" s="57">
        <f>'Avd 4 - Friidrett'!C114</f>
        <v>0</v>
      </c>
      <c r="I114" s="57">
        <f>'Avd 4 - Friidrett'!E114</f>
        <v>0</v>
      </c>
      <c r="J114" s="24">
        <f>'Avd 5 - Fotball'!G114:G221</f>
        <v>0</v>
      </c>
      <c r="K114" s="24">
        <f>'Avd 5 - Fotball'!I114</f>
        <v>0</v>
      </c>
      <c r="L114" s="26">
        <f>'Avd 6 - Håndball'!G114:G221</f>
        <v>0</v>
      </c>
      <c r="M114" s="26">
        <f>'Avd 6 - Håndball'!I114</f>
        <v>0</v>
      </c>
      <c r="N114" s="28">
        <f>'Avd 7 - Lions'!G114:G221</f>
        <v>0</v>
      </c>
      <c r="O114" s="117">
        <f>'Avd 7 - Lions'!I114</f>
        <v>0</v>
      </c>
      <c r="P114" s="30">
        <f>'Avd 8 - Trim'!G114:G221</f>
        <v>0</v>
      </c>
      <c r="Q114" s="30">
        <f>'Avd 8 - Trim'!I114</f>
        <v>0</v>
      </c>
      <c r="R114" s="32">
        <f>'Avd 9 - Idrettsskolen'!G114:G221</f>
        <v>0</v>
      </c>
      <c r="S114" s="32">
        <f>'Avd 9 - Idrettsskolen'!I114</f>
        <v>0</v>
      </c>
      <c r="T114" s="37">
        <f>'Avd 10 - Innebandy'!D114</f>
        <v>0</v>
      </c>
      <c r="U114" s="74">
        <f>'Avd 11 - Volleyball'!D114</f>
        <v>0</v>
      </c>
      <c r="V114" s="26">
        <f>'Avd 12 - Badminton'!D114</f>
        <v>0</v>
      </c>
      <c r="W114" s="35">
        <f>SUM(C114+F114+H114+J114+L114+N114+P114+R114)</f>
        <v>0</v>
      </c>
      <c r="X114" s="35">
        <f>D114+E114+G114+I114+K114+M114+O114+Q114+S114+T114+U114+V114</f>
        <v>0</v>
      </c>
    </row>
    <row r="115" spans="1:24" ht="15.6" x14ac:dyDescent="0.3">
      <c r="A115">
        <v>8051</v>
      </c>
      <c r="B115" s="15" t="s">
        <v>99</v>
      </c>
      <c r="C115" s="37">
        <f>'Avd 1 - Hovedlaget'!G115:G222</f>
        <v>2000</v>
      </c>
      <c r="D115" s="37">
        <f>'Avd 1 - Hovedlaget'!I115</f>
        <v>10000</v>
      </c>
      <c r="E115" s="32">
        <f>SUM('Avd 2 - Kiosk'!D115)</f>
        <v>0</v>
      </c>
      <c r="F115" s="39">
        <f>'Avd 3 - Langrenn'!G115:G222</f>
        <v>6000</v>
      </c>
      <c r="G115" s="39">
        <f>'Avd 3 - Langrenn'!I115</f>
        <v>0</v>
      </c>
      <c r="H115" s="57">
        <f>'Avd 4 - Friidrett'!C115</f>
        <v>0</v>
      </c>
      <c r="I115" s="57">
        <f>'Avd 4 - Friidrett'!E115</f>
        <v>0</v>
      </c>
      <c r="J115" s="24">
        <f>'Avd 5 - Fotball'!G115:G222</f>
        <v>14000</v>
      </c>
      <c r="K115" s="24">
        <f>'Avd 5 - Fotball'!I115</f>
        <v>9000</v>
      </c>
      <c r="L115" s="26">
        <f>'Avd 6 - Håndball'!G115:G222</f>
        <v>10000</v>
      </c>
      <c r="M115" s="26">
        <f>'Avd 6 - Håndball'!I115</f>
        <v>0</v>
      </c>
      <c r="N115" s="28">
        <f>'Avd 7 - Lions'!G115:G222</f>
        <v>300</v>
      </c>
      <c r="O115" s="117">
        <f>'Avd 7 - Lions'!I115</f>
        <v>0</v>
      </c>
      <c r="P115" s="30">
        <f>'Avd 8 - Trim'!G115:G222</f>
        <v>0</v>
      </c>
      <c r="Q115" s="30">
        <f>'Avd 8 - Trim'!I115</f>
        <v>0</v>
      </c>
      <c r="R115" s="32">
        <f>'Avd 9 - Idrettsskolen'!G115:G222</f>
        <v>800</v>
      </c>
      <c r="S115" s="32">
        <f>'Avd 9 - Idrettsskolen'!I115</f>
        <v>800</v>
      </c>
      <c r="T115" s="37">
        <f>'Avd 10 - Innebandy'!D115</f>
        <v>0</v>
      </c>
      <c r="U115" s="74">
        <f>'Avd 11 - Volleyball'!D115</f>
        <v>0</v>
      </c>
      <c r="V115" s="26">
        <f>'Avd 12 - Badminton'!D115</f>
        <v>0</v>
      </c>
      <c r="W115" s="35">
        <f>SUM(C115+F115+H115+J115+L115+N115+P115+R115)</f>
        <v>33100</v>
      </c>
      <c r="X115" s="35">
        <f>D115+E115+G115+I115+K115+M115+O115+Q115+S115+T115+U115+V115</f>
        <v>19800</v>
      </c>
    </row>
    <row r="116" spans="1:24" ht="15.6" x14ac:dyDescent="0.3">
      <c r="A116">
        <v>8055</v>
      </c>
      <c r="B116" s="15" t="s">
        <v>100</v>
      </c>
      <c r="C116" s="37">
        <f>'Avd 1 - Hovedlaget'!G116:G223</f>
        <v>0</v>
      </c>
      <c r="D116" s="37">
        <f>'Avd 1 - Hovedlaget'!I116</f>
        <v>0</v>
      </c>
      <c r="E116" s="32">
        <f>SUM('Avd 2 - Kiosk'!D116)</f>
        <v>0</v>
      </c>
      <c r="F116" s="39">
        <f>'Avd 3 - Langrenn'!G116:G223</f>
        <v>0</v>
      </c>
      <c r="G116" s="39">
        <f>'Avd 3 - Langrenn'!I116</f>
        <v>0</v>
      </c>
      <c r="H116" s="57">
        <f>'Avd 4 - Friidrett'!C116</f>
        <v>0</v>
      </c>
      <c r="I116" s="57">
        <f>'Avd 4 - Friidrett'!E116</f>
        <v>0</v>
      </c>
      <c r="J116" s="24">
        <f>'Avd 5 - Fotball'!G116:G223</f>
        <v>0</v>
      </c>
      <c r="K116" s="24">
        <f>'Avd 5 - Fotball'!I116</f>
        <v>0</v>
      </c>
      <c r="L116" s="26">
        <f>'Avd 6 - Håndball'!G116:G223</f>
        <v>0</v>
      </c>
      <c r="M116" s="26">
        <f>'Avd 6 - Håndball'!I116</f>
        <v>0</v>
      </c>
      <c r="N116" s="28">
        <f>'Avd 7 - Lions'!G116:G223</f>
        <v>0</v>
      </c>
      <c r="O116" s="117">
        <f>'Avd 7 - Lions'!I116</f>
        <v>0</v>
      </c>
      <c r="P116" s="30">
        <f>'Avd 8 - Trim'!G116:G223</f>
        <v>0</v>
      </c>
      <c r="Q116" s="30">
        <f>'Avd 8 - Trim'!I116</f>
        <v>0</v>
      </c>
      <c r="R116" s="32">
        <f>'Avd 9 - Idrettsskolen'!G116:G223</f>
        <v>0</v>
      </c>
      <c r="S116" s="32">
        <f>'Avd 9 - Idrettsskolen'!I116</f>
        <v>0</v>
      </c>
      <c r="T116" s="37">
        <f>'Avd 10 - Innebandy'!D116</f>
        <v>0</v>
      </c>
      <c r="U116" s="74">
        <f>'Avd 11 - Volleyball'!D116</f>
        <v>0</v>
      </c>
      <c r="V116" s="26">
        <f>'Avd 12 - Badminton'!D116</f>
        <v>0</v>
      </c>
      <c r="W116" s="35">
        <f>SUM(C116+F116+H116+J116+L116+N116+P116+R116)</f>
        <v>0</v>
      </c>
      <c r="X116" s="35">
        <f>D116+E116+G116+I116+K116+M116+O116+Q116+S116+T116+U116+V116</f>
        <v>0</v>
      </c>
    </row>
    <row r="117" spans="1:24" x14ac:dyDescent="0.3">
      <c r="A117" s="12" t="s">
        <v>101</v>
      </c>
      <c r="C117" s="37">
        <f>'Avd 1 - Hovedlaget'!G117:G224</f>
        <v>2000</v>
      </c>
      <c r="D117" s="37">
        <f>'Avd 1 - Hovedlaget'!I117</f>
        <v>10000</v>
      </c>
      <c r="E117" s="32">
        <f>SUM('Avd 2 - Kiosk'!D117)</f>
        <v>0</v>
      </c>
      <c r="F117" s="39">
        <f>'Avd 3 - Langrenn'!G117:G224</f>
        <v>6000</v>
      </c>
      <c r="G117" s="39">
        <f>'Avd 3 - Langrenn'!I117</f>
        <v>0</v>
      </c>
      <c r="H117" s="57">
        <f>'Avd 4 - Friidrett'!C117</f>
        <v>0</v>
      </c>
      <c r="I117" s="57">
        <f>'Avd 4 - Friidrett'!E117</f>
        <v>0</v>
      </c>
      <c r="J117" s="24">
        <f>'Avd 5 - Fotball'!G117:G224</f>
        <v>14000</v>
      </c>
      <c r="K117" s="24">
        <f>'Avd 5 - Fotball'!I117</f>
        <v>9000</v>
      </c>
      <c r="L117" s="26">
        <f>'Avd 6 - Håndball'!G117:G224</f>
        <v>10000</v>
      </c>
      <c r="M117" s="26">
        <f>'Avd 6 - Håndball'!I117</f>
        <v>0</v>
      </c>
      <c r="N117" s="28">
        <f>'Avd 7 - Lions'!G117:G224</f>
        <v>300</v>
      </c>
      <c r="O117" s="117">
        <f>'Avd 7 - Lions'!I117</f>
        <v>0</v>
      </c>
      <c r="P117" s="30">
        <f>'Avd 8 - Trim'!G117:G224</f>
        <v>0</v>
      </c>
      <c r="Q117" s="30">
        <f>'Avd 8 - Trim'!I117</f>
        <v>0</v>
      </c>
      <c r="R117" s="32">
        <f>'Avd 9 - Idrettsskolen'!G117:G224</f>
        <v>800</v>
      </c>
      <c r="S117" s="32">
        <f>'Avd 9 - Idrettsskolen'!I117</f>
        <v>600</v>
      </c>
      <c r="T117" s="37">
        <f>'Avd 10 - Innebandy'!D117</f>
        <v>0</v>
      </c>
      <c r="U117" s="74">
        <f>'Avd 11 - Volleyball'!D117</f>
        <v>0</v>
      </c>
      <c r="V117" s="26">
        <f>'Avd 12 - Badminton'!D117</f>
        <v>0</v>
      </c>
      <c r="W117" s="60">
        <f>SUM(C117+F117+H117+J117+L117+N117+P117+R117)</f>
        <v>33100</v>
      </c>
      <c r="X117" s="35">
        <f>D117+E117+G117+I117+K117+M117+O117+Q117+S117+T117+U117+V117</f>
        <v>19600</v>
      </c>
    </row>
    <row r="118" spans="1:24" ht="15.6" x14ac:dyDescent="0.3">
      <c r="A118">
        <v>8150</v>
      </c>
      <c r="B118" s="15" t="s">
        <v>103</v>
      </c>
      <c r="C118" s="37">
        <f>'Avd 1 - Hovedlaget'!G118:G225</f>
        <v>0</v>
      </c>
      <c r="D118" s="37">
        <f>'Avd 1 - Hovedlaget'!I118</f>
        <v>0</v>
      </c>
      <c r="E118" s="32">
        <f>SUM('Avd 2 - Kiosk'!D118)</f>
        <v>0</v>
      </c>
      <c r="F118" s="39">
        <f>'Avd 3 - Langrenn'!G118:G225</f>
        <v>0</v>
      </c>
      <c r="G118" s="39">
        <f>'Avd 3 - Langrenn'!I118</f>
        <v>0</v>
      </c>
      <c r="H118" s="57">
        <f>'Avd 4 - Friidrett'!C118</f>
        <v>0</v>
      </c>
      <c r="I118" s="57">
        <f>'Avd 4 - Friidrett'!E118</f>
        <v>0</v>
      </c>
      <c r="J118" s="24">
        <f>'Avd 5 - Fotball'!G118:G225</f>
        <v>0</v>
      </c>
      <c r="K118" s="24">
        <f>'Avd 5 - Fotball'!I118</f>
        <v>0</v>
      </c>
      <c r="L118" s="26">
        <f>'Avd 6 - Håndball'!G118:G225</f>
        <v>0</v>
      </c>
      <c r="M118" s="26">
        <f>'Avd 6 - Håndball'!I118</f>
        <v>0</v>
      </c>
      <c r="N118" s="28">
        <f>'Avd 7 - Lions'!G118:G225</f>
        <v>0</v>
      </c>
      <c r="O118" s="117">
        <f>'Avd 7 - Lions'!I118</f>
        <v>0</v>
      </c>
      <c r="P118" s="30">
        <f>'Avd 8 - Trim'!G118:G225</f>
        <v>0</v>
      </c>
      <c r="Q118" s="30">
        <f>'Avd 8 - Trim'!I118</f>
        <v>0</v>
      </c>
      <c r="R118" s="32">
        <f>'Avd 9 - Idrettsskolen'!G118:G225</f>
        <v>0</v>
      </c>
      <c r="S118" s="32">
        <f>'Avd 9 - Idrettsskolen'!I118</f>
        <v>0</v>
      </c>
      <c r="T118" s="37">
        <f>'Avd 10 - Innebandy'!D118</f>
        <v>0</v>
      </c>
      <c r="U118" s="74">
        <f>'Avd 11 - Volleyball'!D118</f>
        <v>0</v>
      </c>
      <c r="V118" s="26">
        <f>'Avd 12 - Badminton'!D118</f>
        <v>0</v>
      </c>
      <c r="W118" s="35">
        <f>SUM(C118+F118+H118+J118+L118+N118+P118+R118)</f>
        <v>0</v>
      </c>
      <c r="X118" s="35">
        <f>D118+E118+G118+I118+K118+M118+O118+Q118+S118+T118+U118+V118</f>
        <v>0</v>
      </c>
    </row>
    <row r="119" spans="1:24" ht="15.6" x14ac:dyDescent="0.3">
      <c r="A119">
        <v>8155</v>
      </c>
      <c r="B119" s="15" t="s">
        <v>104</v>
      </c>
      <c r="C119" s="37">
        <f>'Avd 1 - Hovedlaget'!G119:G226</f>
        <v>0</v>
      </c>
      <c r="D119" s="37">
        <f>'Avd 1 - Hovedlaget'!I119</f>
        <v>0</v>
      </c>
      <c r="E119" s="32">
        <f>SUM('Avd 2 - Kiosk'!D119)</f>
        <v>0</v>
      </c>
      <c r="F119" s="39">
        <f>'Avd 3 - Langrenn'!G119:G226</f>
        <v>0</v>
      </c>
      <c r="G119" s="39">
        <f>'Avd 3 - Langrenn'!I119</f>
        <v>0</v>
      </c>
      <c r="H119" s="57">
        <f>'Avd 4 - Friidrett'!C119</f>
        <v>0</v>
      </c>
      <c r="I119" s="57">
        <f>'Avd 4 - Friidrett'!E119</f>
        <v>0</v>
      </c>
      <c r="J119" s="24">
        <f>'Avd 5 - Fotball'!G119:G226</f>
        <v>0</v>
      </c>
      <c r="K119" s="24">
        <f>'Avd 5 - Fotball'!I119</f>
        <v>0</v>
      </c>
      <c r="L119" s="26">
        <f>'Avd 6 - Håndball'!G119:G226</f>
        <v>0</v>
      </c>
      <c r="M119" s="26">
        <f>'Avd 6 - Håndball'!I119</f>
        <v>0</v>
      </c>
      <c r="N119" s="28">
        <f>'Avd 7 - Lions'!G119:G226</f>
        <v>0</v>
      </c>
      <c r="O119" s="117">
        <f>'Avd 7 - Lions'!I119</f>
        <v>0</v>
      </c>
      <c r="P119" s="30">
        <f>'Avd 8 - Trim'!G119:G226</f>
        <v>0</v>
      </c>
      <c r="Q119" s="30">
        <f>'Avd 8 - Trim'!I119</f>
        <v>0</v>
      </c>
      <c r="R119" s="32">
        <f>'Avd 9 - Idrettsskolen'!G119:G226</f>
        <v>0</v>
      </c>
      <c r="S119" s="32">
        <f>'Avd 9 - Idrettsskolen'!I119</f>
        <v>0</v>
      </c>
      <c r="T119" s="37">
        <f>'Avd 10 - Innebandy'!D119</f>
        <v>0</v>
      </c>
      <c r="U119" s="74">
        <f>'Avd 11 - Volleyball'!D119</f>
        <v>0</v>
      </c>
      <c r="V119" s="26">
        <f>'Avd 12 - Badminton'!D119</f>
        <v>0</v>
      </c>
      <c r="W119" s="35">
        <f>SUM(C119+F119+H119+J119+L119+N119+P119+R119)</f>
        <v>0</v>
      </c>
      <c r="X119" s="35">
        <f>D119+E119+G119+I119+K119+M119+O119+Q119+S119+T119+U119+V119</f>
        <v>0</v>
      </c>
    </row>
    <row r="120" spans="1:24" ht="15.6" x14ac:dyDescent="0.3">
      <c r="A120">
        <v>8170</v>
      </c>
      <c r="B120" s="15" t="s">
        <v>105</v>
      </c>
      <c r="C120" s="37">
        <f>'Avd 1 - Hovedlaget'!G120:G227</f>
        <v>15000</v>
      </c>
      <c r="D120" s="37">
        <f>'Avd 1 - Hovedlaget'!I120</f>
        <v>15000</v>
      </c>
      <c r="E120" s="32">
        <f>SUM('Avd 2 - Kiosk'!D120)</f>
        <v>0</v>
      </c>
      <c r="F120" s="39">
        <f>'Avd 3 - Langrenn'!G120:G227</f>
        <v>0</v>
      </c>
      <c r="G120" s="39">
        <f>'Avd 3 - Langrenn'!I120</f>
        <v>0</v>
      </c>
      <c r="H120" s="57">
        <f>'Avd 4 - Friidrett'!C120</f>
        <v>2000</v>
      </c>
      <c r="I120" s="57">
        <f>'Avd 4 - Friidrett'!E120</f>
        <v>0</v>
      </c>
      <c r="J120" s="24">
        <f>'Avd 5 - Fotball'!G120:G227</f>
        <v>9000</v>
      </c>
      <c r="K120" s="24">
        <f>'Avd 5 - Fotball'!I120</f>
        <v>5000</v>
      </c>
      <c r="L120" s="26">
        <f>'Avd 6 - Håndball'!G120:G227</f>
        <v>5000</v>
      </c>
      <c r="M120" s="26">
        <f>'Avd 6 - Håndball'!I120</f>
        <v>0</v>
      </c>
      <c r="N120" s="28">
        <f>'Avd 7 - Lions'!G120:G227</f>
        <v>3000</v>
      </c>
      <c r="O120" s="117">
        <f>'Avd 7 - Lions'!I120</f>
        <v>0</v>
      </c>
      <c r="P120" s="30">
        <f>'Avd 8 - Trim'!G120:G227</f>
        <v>0</v>
      </c>
      <c r="Q120" s="30">
        <f>'Avd 8 - Trim'!I120</f>
        <v>0</v>
      </c>
      <c r="R120" s="32">
        <f>'Avd 9 - Idrettsskolen'!G120:G227</f>
        <v>3000</v>
      </c>
      <c r="S120" s="32">
        <f>'Avd 9 - Idrettsskolen'!I120</f>
        <v>3000</v>
      </c>
      <c r="T120" s="37">
        <f>'Avd 10 - Innebandy'!D120</f>
        <v>0</v>
      </c>
      <c r="U120" s="74">
        <f>'Avd 11 - Volleyball'!D120</f>
        <v>0</v>
      </c>
      <c r="V120" s="26">
        <f>'Avd 12 - Badminton'!D120</f>
        <v>0</v>
      </c>
      <c r="W120" s="35">
        <f>SUM(C120+F120+H120+J120+L120+N120+P120+R120)</f>
        <v>37000</v>
      </c>
      <c r="X120" s="35">
        <f>D120+E120+G120+I120+K120+M120+O120+Q120+S120+T120+U120+V120</f>
        <v>23000</v>
      </c>
    </row>
    <row r="121" spans="1:24" x14ac:dyDescent="0.3">
      <c r="A121" s="12" t="s">
        <v>106</v>
      </c>
      <c r="C121" s="37">
        <f>'Avd 1 - Hovedlaget'!G121:G228</f>
        <v>15000</v>
      </c>
      <c r="D121" s="37">
        <f>'Avd 1 - Hovedlaget'!I121</f>
        <v>15000</v>
      </c>
      <c r="E121" s="32">
        <f>SUM('Avd 2 - Kiosk'!D121)</f>
        <v>0</v>
      </c>
      <c r="F121" s="39">
        <f>'Avd 3 - Langrenn'!G121:G228</f>
        <v>0</v>
      </c>
      <c r="G121" s="39">
        <f>'Avd 3 - Langrenn'!I121</f>
        <v>0</v>
      </c>
      <c r="H121" s="57">
        <f>'Avd 4 - Friidrett'!C121</f>
        <v>2000</v>
      </c>
      <c r="I121" s="57">
        <f>'Avd 4 - Friidrett'!E121</f>
        <v>0</v>
      </c>
      <c r="J121" s="24">
        <f>'Avd 5 - Fotball'!G121:G228</f>
        <v>9000</v>
      </c>
      <c r="K121" s="24">
        <f>'Avd 5 - Fotball'!I121</f>
        <v>5000</v>
      </c>
      <c r="L121" s="26">
        <f>'Avd 6 - Håndball'!G121:G228</f>
        <v>5000</v>
      </c>
      <c r="M121" s="26">
        <f>'Avd 6 - Håndball'!I121</f>
        <v>0</v>
      </c>
      <c r="N121" s="28">
        <f>'Avd 7 - Lions'!G121:G228</f>
        <v>3000</v>
      </c>
      <c r="O121" s="117">
        <f>'Avd 7 - Lions'!I121</f>
        <v>0</v>
      </c>
      <c r="P121" s="30">
        <f>'Avd 8 - Trim'!G121:G228</f>
        <v>0</v>
      </c>
      <c r="Q121" s="30">
        <f>'Avd 8 - Trim'!I121</f>
        <v>0</v>
      </c>
      <c r="R121" s="32">
        <f>'Avd 9 - Idrettsskolen'!G121:G228</f>
        <v>3000</v>
      </c>
      <c r="S121" s="32">
        <f>'Avd 9 - Idrettsskolen'!I121</f>
        <v>3000</v>
      </c>
      <c r="T121" s="37">
        <f>'Avd 10 - Innebandy'!D121</f>
        <v>0</v>
      </c>
      <c r="U121" s="74">
        <f>'Avd 11 - Volleyball'!D121</f>
        <v>0</v>
      </c>
      <c r="V121" s="26">
        <f>'Avd 12 - Badminton'!D121</f>
        <v>0</v>
      </c>
      <c r="W121" s="60">
        <f>SUM(C121+F121+H121+J121+L121+N121+P121+R121)</f>
        <v>37000</v>
      </c>
      <c r="X121" s="35">
        <f>D121+E121+G121+I121+K121+M121+O121+Q121+S121+T121+U121+V121</f>
        <v>23000</v>
      </c>
    </row>
    <row r="122" spans="1:24" x14ac:dyDescent="0.3">
      <c r="A122" s="12" t="s">
        <v>107</v>
      </c>
      <c r="C122" s="37">
        <f>'Avd 1 - Hovedlaget'!G122:G229</f>
        <v>-13000</v>
      </c>
      <c r="D122" s="37">
        <f>'Avd 1 - Hovedlaget'!I122</f>
        <v>-5000</v>
      </c>
      <c r="E122" s="32">
        <f>SUM('Avd 2 - Kiosk'!D122)</f>
        <v>0</v>
      </c>
      <c r="F122" s="39">
        <f>'Avd 3 - Langrenn'!G122:G229</f>
        <v>6000</v>
      </c>
      <c r="G122" s="39">
        <f>'Avd 3 - Langrenn'!I122</f>
        <v>0</v>
      </c>
      <c r="H122" s="57">
        <f>'Avd 4 - Friidrett'!C122</f>
        <v>-2000</v>
      </c>
      <c r="I122" s="57">
        <f>'Avd 4 - Friidrett'!E122</f>
        <v>0</v>
      </c>
      <c r="J122" s="24">
        <f>'Avd 5 - Fotball'!G122:G229</f>
        <v>5000</v>
      </c>
      <c r="K122" s="24">
        <f>'Avd 5 - Fotball'!I122</f>
        <v>4000</v>
      </c>
      <c r="L122" s="26">
        <f>'Avd 6 - Håndball'!G122:G229</f>
        <v>5000</v>
      </c>
      <c r="M122" s="26">
        <f>'Avd 6 - Håndball'!I122</f>
        <v>0</v>
      </c>
      <c r="N122" s="28">
        <f>'Avd 7 - Lions'!G122:G229</f>
        <v>-2700</v>
      </c>
      <c r="O122" s="117">
        <f>'Avd 7 - Lions'!I122</f>
        <v>0</v>
      </c>
      <c r="P122" s="30">
        <f>'Avd 8 - Trim'!G122:G229</f>
        <v>0</v>
      </c>
      <c r="Q122" s="30">
        <f>'Avd 8 - Trim'!I122</f>
        <v>0</v>
      </c>
      <c r="R122" s="32">
        <f>'Avd 9 - Idrettsskolen'!G122:G229</f>
        <v>-2200</v>
      </c>
      <c r="S122" s="32">
        <f>'Avd 9 - Idrettsskolen'!I122</f>
        <v>-2400</v>
      </c>
      <c r="T122" s="37">
        <f>'Avd 10 - Innebandy'!D122</f>
        <v>0</v>
      </c>
      <c r="U122" s="74">
        <f>'Avd 11 - Volleyball'!D122</f>
        <v>0</v>
      </c>
      <c r="V122" s="26">
        <f>'Avd 12 - Badminton'!D122</f>
        <v>0</v>
      </c>
      <c r="W122" s="60">
        <f>SUM(C122+F122+H122+J122+L122+N122+P122+R122)</f>
        <v>-3900</v>
      </c>
      <c r="X122" s="35">
        <f>D122+E122+G122+I122+K122+M122+O122+Q122+S122+T122+U122+V122</f>
        <v>-3400</v>
      </c>
    </row>
    <row r="123" spans="1:24" x14ac:dyDescent="0.3">
      <c r="A123" s="12" t="s">
        <v>108</v>
      </c>
      <c r="C123" s="94">
        <f>'Avd 1 - Hovedlaget'!G123:G230</f>
        <v>139330</v>
      </c>
      <c r="D123" s="136">
        <f>'Avd 1 - Hovedlaget'!I123</f>
        <v>205900</v>
      </c>
      <c r="E123" s="137">
        <f>SUM('Avd 2 - Kiosk'!D123)</f>
        <v>139000</v>
      </c>
      <c r="F123" s="96">
        <f>'Avd 3 - Langrenn'!G123:G230</f>
        <v>33000</v>
      </c>
      <c r="G123" s="96">
        <f>'Avd 3 - Langrenn'!I123</f>
        <v>49000</v>
      </c>
      <c r="H123" s="97">
        <f>'Avd 4 - Friidrett'!C123</f>
        <v>3800</v>
      </c>
      <c r="I123" s="138">
        <f>'Avd 4 - Friidrett'!E123</f>
        <v>5300</v>
      </c>
      <c r="J123" s="98">
        <f>'Avd 5 - Fotball'!G123:G230</f>
        <v>36280</v>
      </c>
      <c r="K123" s="139">
        <f>'Avd 5 - Fotball'!I123</f>
        <v>10200</v>
      </c>
      <c r="L123" s="99">
        <f>'Avd 6 - Håndball'!G123:G230</f>
        <v>0</v>
      </c>
      <c r="M123" s="140">
        <f>'Avd 6 - Håndball'!I123</f>
        <v>0</v>
      </c>
      <c r="N123" s="100">
        <f>'Avd 7 - Lions'!G123:G230</f>
        <v>1800</v>
      </c>
      <c r="O123" s="141">
        <f>'Avd 7 - Lions'!I123</f>
        <v>44300</v>
      </c>
      <c r="P123" s="101">
        <f>'Avd 8 - Trim'!G123:G230</f>
        <v>0</v>
      </c>
      <c r="Q123" s="142">
        <f>'Avd 8 - Trim'!I123</f>
        <v>0</v>
      </c>
      <c r="R123" s="95">
        <f>'Avd 9 - Idrettsskolen'!G123:G230</f>
        <v>11100</v>
      </c>
      <c r="S123" s="137">
        <f>'Avd 9 - Idrettsskolen'!I123</f>
        <v>0</v>
      </c>
      <c r="T123" s="136">
        <f>'Avd 10 - Innebandy'!D123</f>
        <v>1500</v>
      </c>
      <c r="U123" s="143">
        <f>'Avd 11 - Volleyball'!D123</f>
        <v>0</v>
      </c>
      <c r="V123" s="140">
        <f>'Avd 12 - Badminton'!D123</f>
        <v>1000</v>
      </c>
      <c r="W123" s="102">
        <f>SUM(C123+F123+H123+J123+L123+N123+P123+R123)</f>
        <v>225310</v>
      </c>
      <c r="X123" s="60">
        <f>D123+E123+G123+I123+K123+M123+O123+Q123+S123+T123+U123+V123</f>
        <v>456200</v>
      </c>
    </row>
    <row r="124" spans="1:24" x14ac:dyDescent="0.3">
      <c r="C124" s="53"/>
      <c r="D124" s="53"/>
      <c r="E124" s="53"/>
      <c r="F124" s="53"/>
      <c r="G124" s="53"/>
      <c r="H124" s="103"/>
      <c r="I124" s="103"/>
      <c r="J124" s="104"/>
      <c r="K124" s="104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</row>
    <row r="125" spans="1:24" x14ac:dyDescent="0.3">
      <c r="C125" s="53"/>
      <c r="D125" s="53"/>
      <c r="E125" s="53"/>
      <c r="F125" s="53"/>
      <c r="G125" s="53"/>
      <c r="H125" s="103"/>
      <c r="I125" s="103"/>
      <c r="J125" s="104"/>
      <c r="K125" s="104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</row>
    <row r="126" spans="1:24" x14ac:dyDescent="0.3">
      <c r="C126" s="53"/>
      <c r="D126" s="53"/>
      <c r="E126" s="53"/>
      <c r="F126" s="53"/>
      <c r="G126" s="53"/>
      <c r="H126" s="103"/>
      <c r="I126" s="103"/>
      <c r="J126" s="104"/>
      <c r="K126" s="104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</row>
    <row r="127" spans="1:24" x14ac:dyDescent="0.3">
      <c r="C127" s="53"/>
      <c r="D127" s="53"/>
      <c r="E127" s="53"/>
      <c r="F127" s="53"/>
      <c r="G127" s="53"/>
      <c r="H127" s="103"/>
      <c r="I127" s="103"/>
      <c r="J127" s="104"/>
      <c r="K127" s="104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</row>
    <row r="128" spans="1:24" x14ac:dyDescent="0.3">
      <c r="C128" s="53"/>
      <c r="D128" s="53"/>
      <c r="E128" s="53"/>
      <c r="F128" s="53"/>
      <c r="G128" s="53"/>
      <c r="H128" s="103"/>
      <c r="I128" s="103"/>
      <c r="J128" s="104"/>
      <c r="K128" s="104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</row>
    <row r="129" spans="3:24" x14ac:dyDescent="0.3">
      <c r="C129" s="53"/>
      <c r="D129" s="53"/>
      <c r="E129" s="53"/>
      <c r="F129" s="53"/>
      <c r="G129" s="53"/>
      <c r="H129" s="103"/>
      <c r="I129" s="103"/>
      <c r="J129" s="104"/>
      <c r="K129" s="104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</row>
    <row r="130" spans="3:24" x14ac:dyDescent="0.3">
      <c r="C130" s="53"/>
      <c r="D130" s="53"/>
      <c r="E130" s="53"/>
      <c r="F130" s="53"/>
      <c r="G130" s="53"/>
      <c r="H130" s="103"/>
      <c r="I130" s="103"/>
      <c r="J130" s="104"/>
      <c r="K130" s="104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</row>
    <row r="131" spans="3:24" x14ac:dyDescent="0.3">
      <c r="C131" s="53"/>
      <c r="D131" s="53"/>
      <c r="E131" s="53"/>
      <c r="F131" s="53"/>
      <c r="G131" s="53"/>
      <c r="H131" s="103"/>
      <c r="I131" s="103"/>
      <c r="J131" s="104"/>
      <c r="K131" s="104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</row>
    <row r="132" spans="3:24" x14ac:dyDescent="0.3">
      <c r="C132" s="53"/>
      <c r="D132" s="53"/>
      <c r="E132" s="53"/>
      <c r="F132" s="53"/>
      <c r="G132" s="53"/>
      <c r="H132" s="103"/>
      <c r="I132" s="103"/>
      <c r="J132" s="104"/>
      <c r="K132" s="104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</row>
    <row r="133" spans="3:24" x14ac:dyDescent="0.3">
      <c r="C133" s="53"/>
      <c r="D133" s="53"/>
      <c r="E133" s="53"/>
      <c r="F133" s="53"/>
      <c r="G133" s="53"/>
      <c r="H133" s="103"/>
      <c r="I133" s="103"/>
      <c r="J133" s="104"/>
      <c r="K133" s="104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</row>
    <row r="134" spans="3:24" x14ac:dyDescent="0.3">
      <c r="C134" s="53"/>
      <c r="D134" s="53"/>
      <c r="E134" s="53"/>
      <c r="F134" s="53"/>
      <c r="G134" s="53"/>
      <c r="H134" s="103"/>
      <c r="I134" s="103"/>
      <c r="J134" s="104"/>
      <c r="K134" s="104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</row>
    <row r="135" spans="3:24" x14ac:dyDescent="0.3">
      <c r="C135" s="53"/>
      <c r="D135" s="53"/>
      <c r="E135" s="53"/>
      <c r="F135" s="53"/>
      <c r="G135" s="53"/>
      <c r="H135" s="103"/>
      <c r="I135" s="103"/>
      <c r="J135" s="104"/>
      <c r="K135" s="104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</row>
    <row r="136" spans="3:24" x14ac:dyDescent="0.3">
      <c r="C136" s="53"/>
      <c r="D136" s="53"/>
      <c r="E136" s="53"/>
      <c r="F136" s="53"/>
      <c r="G136" s="53"/>
      <c r="H136" s="103"/>
      <c r="I136" s="103"/>
      <c r="J136" s="104"/>
      <c r="K136" s="104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</row>
    <row r="137" spans="3:24" x14ac:dyDescent="0.3">
      <c r="C137" s="53"/>
      <c r="D137" s="53"/>
      <c r="E137" s="53"/>
      <c r="F137" s="53"/>
      <c r="G137" s="53"/>
      <c r="H137" s="103"/>
      <c r="I137" s="103"/>
      <c r="J137" s="104"/>
      <c r="K137" s="104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</row>
    <row r="138" spans="3:24" x14ac:dyDescent="0.3">
      <c r="C138" s="53"/>
      <c r="D138" s="53"/>
      <c r="E138" s="53"/>
      <c r="F138" s="53"/>
      <c r="G138" s="53"/>
      <c r="H138" s="103"/>
      <c r="I138" s="103"/>
      <c r="J138" s="104"/>
      <c r="K138" s="104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</row>
    <row r="139" spans="3:24" x14ac:dyDescent="0.3">
      <c r="C139" s="53"/>
      <c r="D139" s="53"/>
      <c r="E139" s="53"/>
      <c r="F139" s="53"/>
      <c r="G139" s="53"/>
      <c r="H139" s="103"/>
      <c r="I139" s="103"/>
      <c r="J139" s="104"/>
      <c r="K139" s="104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</row>
    <row r="140" spans="3:24" x14ac:dyDescent="0.3">
      <c r="C140" s="53"/>
      <c r="D140" s="53"/>
      <c r="E140" s="53"/>
      <c r="F140" s="53"/>
      <c r="G140" s="53"/>
      <c r="H140" s="103"/>
      <c r="I140" s="103"/>
      <c r="J140" s="104"/>
      <c r="K140" s="104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</row>
    <row r="141" spans="3:24" x14ac:dyDescent="0.3">
      <c r="C141" s="53"/>
      <c r="D141" s="53"/>
      <c r="E141" s="53"/>
      <c r="F141" s="53"/>
      <c r="G141" s="53"/>
      <c r="H141" s="103"/>
      <c r="I141" s="103"/>
      <c r="J141" s="104"/>
      <c r="K141" s="104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</row>
    <row r="142" spans="3:24" x14ac:dyDescent="0.3">
      <c r="C142" s="53"/>
      <c r="D142" s="53"/>
      <c r="E142" s="53"/>
      <c r="F142" s="53"/>
      <c r="G142" s="53"/>
      <c r="H142" s="103"/>
      <c r="I142" s="103"/>
      <c r="J142" s="104"/>
      <c r="K142" s="104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</row>
    <row r="143" spans="3:24" x14ac:dyDescent="0.3">
      <c r="C143" s="53"/>
      <c r="D143" s="53"/>
      <c r="E143" s="53"/>
      <c r="F143" s="53"/>
      <c r="G143" s="53"/>
      <c r="H143" s="103"/>
      <c r="I143" s="103"/>
      <c r="J143" s="104"/>
      <c r="K143" s="104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</row>
    <row r="144" spans="3:24" x14ac:dyDescent="0.3">
      <c r="C144" s="53"/>
      <c r="D144" s="53"/>
      <c r="E144" s="53"/>
      <c r="F144" s="53"/>
      <c r="G144" s="53"/>
      <c r="H144" s="103"/>
      <c r="I144" s="103"/>
      <c r="J144" s="104"/>
      <c r="K144" s="104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</row>
    <row r="145" spans="3:24" x14ac:dyDescent="0.3">
      <c r="C145" s="53"/>
      <c r="D145" s="53"/>
      <c r="E145" s="53"/>
      <c r="F145" s="53"/>
      <c r="G145" s="53"/>
      <c r="H145" s="103"/>
      <c r="I145" s="103"/>
      <c r="J145" s="104"/>
      <c r="K145" s="104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</row>
    <row r="146" spans="3:24" x14ac:dyDescent="0.3">
      <c r="C146" s="53"/>
      <c r="D146" s="53"/>
      <c r="E146" s="53"/>
      <c r="F146" s="53"/>
      <c r="G146" s="53"/>
      <c r="H146" s="103"/>
      <c r="I146" s="103"/>
      <c r="J146" s="104"/>
      <c r="K146" s="104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</row>
  </sheetData>
  <printOptions gridLines="1"/>
  <pageMargins left="0.11811023622047245" right="0.11811023622047245" top="0.15748031496062992" bottom="0.15748031496062992" header="0.31496062992125984" footer="0.31496062992125984"/>
  <pageSetup paperSize="9" scale="49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3"/>
  <sheetViews>
    <sheetView topLeftCell="A106" workbookViewId="0">
      <selection activeCell="H123" sqref="H123"/>
    </sheetView>
  </sheetViews>
  <sheetFormatPr baseColWidth="10" defaultRowHeight="14.4" x14ac:dyDescent="0.3"/>
  <cols>
    <col min="1" max="1" width="22.88671875" style="16" customWidth="1"/>
    <col min="2" max="2" width="28.6640625" customWidth="1"/>
  </cols>
  <sheetData>
    <row r="1" spans="1:10" ht="31.2" x14ac:dyDescent="0.3">
      <c r="A1" s="17" t="s">
        <v>0</v>
      </c>
      <c r="C1" s="1">
        <v>2017</v>
      </c>
      <c r="D1" s="1" t="s">
        <v>128</v>
      </c>
      <c r="E1" s="1">
        <v>2018</v>
      </c>
      <c r="F1" s="1" t="s">
        <v>128</v>
      </c>
      <c r="G1" s="55" t="s">
        <v>144</v>
      </c>
      <c r="H1" s="1" t="s">
        <v>128</v>
      </c>
      <c r="I1" s="55" t="s">
        <v>158</v>
      </c>
    </row>
    <row r="2" spans="1:10" x14ac:dyDescent="0.3">
      <c r="A2" s="18" t="s">
        <v>123</v>
      </c>
      <c r="B2" s="2" t="s">
        <v>124</v>
      </c>
      <c r="D2" s="40">
        <v>43100</v>
      </c>
      <c r="F2" s="40">
        <v>43465</v>
      </c>
      <c r="H2" s="40">
        <v>43830</v>
      </c>
    </row>
    <row r="4" spans="1:10" x14ac:dyDescent="0.3">
      <c r="A4" s="16">
        <f>Totaler!A4:B123</f>
        <v>3921</v>
      </c>
      <c r="B4" t="str">
        <f>Totaler!B4:B123</f>
        <v xml:space="preserve">Medlemskontingent </v>
      </c>
      <c r="C4" s="5">
        <v>0</v>
      </c>
      <c r="D4" s="5"/>
      <c r="E4" s="5"/>
      <c r="F4" s="5"/>
      <c r="G4" s="5"/>
      <c r="H4" s="5"/>
      <c r="I4" s="5"/>
    </row>
    <row r="5" spans="1:10" x14ac:dyDescent="0.3">
      <c r="A5" s="16">
        <f>Totaler!A5:B124</f>
        <v>3922</v>
      </c>
      <c r="B5" t="str">
        <f>Totaler!B5:B124</f>
        <v>Treningsavgift</v>
      </c>
      <c r="C5" s="8">
        <v>27000</v>
      </c>
      <c r="D5" s="8">
        <v>8700</v>
      </c>
      <c r="E5" s="8">
        <v>20000</v>
      </c>
      <c r="F5" s="8">
        <v>19500</v>
      </c>
      <c r="G5" s="8">
        <v>20000</v>
      </c>
      <c r="H5" s="8">
        <v>16400</v>
      </c>
      <c r="I5" s="8">
        <v>10000</v>
      </c>
      <c r="J5" t="s">
        <v>184</v>
      </c>
    </row>
    <row r="6" spans="1:10" x14ac:dyDescent="0.3">
      <c r="A6" s="16">
        <f>Totaler!A6:B125</f>
        <v>3923</v>
      </c>
      <c r="B6" t="str">
        <f>Totaler!B6:B125</f>
        <v>Vintertreningsavgift</v>
      </c>
      <c r="C6" s="8">
        <v>0</v>
      </c>
      <c r="D6" s="8"/>
      <c r="E6" s="8"/>
      <c r="F6" s="8"/>
      <c r="G6" s="8"/>
      <c r="H6" s="8"/>
      <c r="I6" s="8"/>
    </row>
    <row r="7" spans="1:10" x14ac:dyDescent="0.3">
      <c r="A7" s="16">
        <f>Totaler!A7:B126</f>
        <v>3924</v>
      </c>
      <c r="B7" t="str">
        <f>Totaler!B7:B126</f>
        <v>Parkering Langrenn</v>
      </c>
      <c r="C7" s="8">
        <v>0</v>
      </c>
      <c r="D7" s="8"/>
      <c r="E7" s="8"/>
      <c r="F7" s="8"/>
      <c r="G7" s="8"/>
      <c r="H7" s="8"/>
      <c r="I7" s="8"/>
    </row>
    <row r="8" spans="1:10" x14ac:dyDescent="0.3">
      <c r="A8" s="16">
        <f>Totaler!A8:B127</f>
        <v>3925</v>
      </c>
      <c r="B8" t="str">
        <f>Totaler!B8:B127</f>
        <v>Loddsalg inntekter</v>
      </c>
      <c r="C8" s="8">
        <v>0</v>
      </c>
      <c r="D8" s="8"/>
      <c r="E8" s="8"/>
      <c r="F8" s="8"/>
      <c r="G8" s="8"/>
      <c r="H8" s="8"/>
      <c r="I8" s="8"/>
    </row>
    <row r="9" spans="1:10" x14ac:dyDescent="0.3">
      <c r="A9" s="16">
        <f>Totaler!A9:B128</f>
        <v>3926</v>
      </c>
      <c r="B9" t="str">
        <f>Totaler!B9:B128</f>
        <v>Poengrenn Langrenn</v>
      </c>
      <c r="C9" s="8">
        <v>0</v>
      </c>
      <c r="D9" s="8"/>
      <c r="E9" s="8"/>
      <c r="F9" s="8"/>
      <c r="G9" s="8"/>
      <c r="H9" s="8"/>
      <c r="I9" s="8"/>
    </row>
    <row r="10" spans="1:10" x14ac:dyDescent="0.3">
      <c r="A10" s="16">
        <v>3927</v>
      </c>
      <c r="B10" t="s">
        <v>129</v>
      </c>
      <c r="C10" s="8">
        <v>0</v>
      </c>
      <c r="D10" s="8"/>
      <c r="E10" s="8"/>
      <c r="F10" s="8"/>
      <c r="G10" s="8"/>
      <c r="H10" s="8"/>
      <c r="I10" s="8"/>
    </row>
    <row r="11" spans="1:10" x14ac:dyDescent="0.3">
      <c r="A11" s="16">
        <v>3928</v>
      </c>
      <c r="B11" t="s">
        <v>130</v>
      </c>
      <c r="C11" s="8">
        <v>0</v>
      </c>
      <c r="D11" s="8"/>
      <c r="E11" s="8"/>
      <c r="F11" s="8"/>
      <c r="G11" s="8"/>
      <c r="H11" s="8"/>
      <c r="I11" s="8"/>
    </row>
    <row r="12" spans="1:10" x14ac:dyDescent="0.3">
      <c r="A12" s="16">
        <v>3232</v>
      </c>
      <c r="B12" t="s">
        <v>161</v>
      </c>
      <c r="C12" s="8">
        <v>0</v>
      </c>
      <c r="D12" s="8">
        <v>0</v>
      </c>
      <c r="E12" s="8"/>
      <c r="F12" s="8"/>
      <c r="G12" s="8"/>
      <c r="H12" s="8"/>
      <c r="I12" s="8"/>
    </row>
    <row r="13" spans="1:10" x14ac:dyDescent="0.3">
      <c r="A13" s="16">
        <f>Totaler!A13:B129</f>
        <v>3950</v>
      </c>
      <c r="B13" t="str">
        <f>Totaler!B13:B129</f>
        <v>Inntekter  Fotballskole</v>
      </c>
      <c r="C13" s="8">
        <v>0</v>
      </c>
      <c r="D13" s="8"/>
      <c r="E13" s="8"/>
      <c r="F13" s="8"/>
      <c r="G13" s="8"/>
      <c r="H13" s="8"/>
      <c r="I13" s="8"/>
    </row>
    <row r="14" spans="1:10" x14ac:dyDescent="0.3">
      <c r="A14" s="16">
        <f>Totaler!A14:B130</f>
        <v>3957</v>
      </c>
      <c r="B14" t="str">
        <f>Totaler!B14:B130</f>
        <v>Lotteri/loddsalg julecup</v>
      </c>
      <c r="C14" s="8">
        <v>0</v>
      </c>
      <c r="D14" s="8"/>
      <c r="E14" s="8"/>
      <c r="F14" s="8"/>
      <c r="G14" s="8"/>
      <c r="H14" s="8"/>
      <c r="I14" s="8"/>
    </row>
    <row r="15" spans="1:10" x14ac:dyDescent="0.3">
      <c r="A15" s="16">
        <f>Totaler!A15:B131</f>
        <v>3958</v>
      </c>
      <c r="B15" t="str">
        <f>Totaler!B15:B131</f>
        <v>Sponsorstøtte julecup</v>
      </c>
      <c r="C15" s="8">
        <v>0</v>
      </c>
      <c r="D15" s="8"/>
      <c r="E15" s="8"/>
      <c r="F15" s="8"/>
      <c r="G15" s="8"/>
      <c r="H15" s="8"/>
      <c r="I15" s="8"/>
    </row>
    <row r="16" spans="1:10" x14ac:dyDescent="0.3">
      <c r="A16" s="16">
        <f>Totaler!A16:B132</f>
        <v>3960</v>
      </c>
      <c r="B16" t="str">
        <f>Totaler!B16:B132</f>
        <v>Bingo lotteri andre innt</v>
      </c>
      <c r="C16" s="8">
        <v>0</v>
      </c>
      <c r="D16" s="8"/>
      <c r="E16" s="8"/>
      <c r="F16" s="8"/>
      <c r="G16" s="8"/>
      <c r="H16" s="8"/>
      <c r="I16" s="8"/>
    </row>
    <row r="17" spans="1:9" x14ac:dyDescent="0.3">
      <c r="A17" s="16">
        <f>Totaler!A17:B133</f>
        <v>3961</v>
      </c>
      <c r="B17" t="str">
        <f>Totaler!B17:B133</f>
        <v xml:space="preserve">Andre inntekter </v>
      </c>
      <c r="C17" s="8">
        <v>0</v>
      </c>
      <c r="D17" s="8"/>
      <c r="E17" s="8"/>
      <c r="F17" s="8"/>
      <c r="G17" s="8"/>
      <c r="H17" s="8"/>
      <c r="I17" s="8"/>
    </row>
    <row r="18" spans="1:9" x14ac:dyDescent="0.3">
      <c r="A18" s="16">
        <f>Totaler!A18:B134</f>
        <v>3962</v>
      </c>
      <c r="B18" t="str">
        <f>Totaler!B18:B134</f>
        <v>Salg av klær og utstyr</v>
      </c>
      <c r="C18" s="8">
        <v>0</v>
      </c>
      <c r="D18" s="8"/>
      <c r="E18" s="8"/>
      <c r="F18" s="8"/>
      <c r="G18" s="8"/>
      <c r="H18" s="8"/>
      <c r="I18" s="8"/>
    </row>
    <row r="19" spans="1:9" x14ac:dyDescent="0.3">
      <c r="A19" s="16">
        <f>Totaler!A19:B135</f>
        <v>3963</v>
      </c>
      <c r="B19" t="str">
        <f>Totaler!B19:B135</f>
        <v>Inntekter julecup</v>
      </c>
      <c r="C19" s="8">
        <v>0</v>
      </c>
      <c r="D19" s="8"/>
      <c r="E19" s="8"/>
      <c r="F19" s="8"/>
      <c r="G19" s="8"/>
      <c r="H19" s="8"/>
      <c r="I19" s="8"/>
    </row>
    <row r="20" spans="1:9" x14ac:dyDescent="0.3">
      <c r="A20" s="16">
        <f>Totaler!A20:B136</f>
        <v>3964</v>
      </c>
      <c r="B20" t="str">
        <f>Totaler!B20:B136</f>
        <v>Julecupen kiosksalg</v>
      </c>
      <c r="C20" s="8">
        <v>0</v>
      </c>
      <c r="D20" s="8"/>
      <c r="E20" s="8"/>
      <c r="F20" s="8"/>
      <c r="G20" s="8"/>
      <c r="H20" s="8"/>
      <c r="I20" s="8"/>
    </row>
    <row r="21" spans="1:9" x14ac:dyDescent="0.3">
      <c r="A21" s="16">
        <f>Totaler!A21:B137</f>
        <v>3966</v>
      </c>
      <c r="B21" t="str">
        <f>Totaler!B21:B137</f>
        <v>Inntekt Grasrotandel</v>
      </c>
      <c r="C21" s="8">
        <v>0</v>
      </c>
      <c r="D21" s="8"/>
      <c r="E21" s="8"/>
      <c r="F21" s="8"/>
      <c r="G21" s="8"/>
      <c r="H21" s="8"/>
      <c r="I21" s="8"/>
    </row>
    <row r="22" spans="1:9" x14ac:dyDescent="0.3">
      <c r="A22" s="16">
        <f>Totaler!A22:B138</f>
        <v>3967</v>
      </c>
      <c r="B22" t="str">
        <f>Totaler!B22:B138</f>
        <v>Inntekt Idrettsbingo</v>
      </c>
      <c r="C22" s="8">
        <v>0</v>
      </c>
      <c r="D22" s="8"/>
      <c r="E22" s="8"/>
      <c r="F22" s="8"/>
      <c r="G22" s="8"/>
      <c r="H22" s="8"/>
      <c r="I22" s="8"/>
    </row>
    <row r="23" spans="1:9" x14ac:dyDescent="0.3">
      <c r="A23" s="16">
        <f>Totaler!A23:B139</f>
        <v>3968</v>
      </c>
      <c r="B23" t="str">
        <f>Totaler!B23:B139</f>
        <v>Salg toalettpapir</v>
      </c>
      <c r="C23" s="8">
        <v>0</v>
      </c>
      <c r="D23" s="8"/>
      <c r="E23" s="8"/>
      <c r="F23" s="8"/>
      <c r="G23" s="8"/>
      <c r="H23" s="8"/>
      <c r="I23" s="8"/>
    </row>
    <row r="24" spans="1:9" x14ac:dyDescent="0.3">
      <c r="A24" s="16">
        <f>Totaler!A24:B140</f>
        <v>3971</v>
      </c>
      <c r="B24" t="str">
        <f>Totaler!B24:B140</f>
        <v>Egenandeler samlinger</v>
      </c>
      <c r="C24" s="8">
        <v>0</v>
      </c>
      <c r="D24" s="8"/>
      <c r="E24" s="8"/>
      <c r="F24" s="8"/>
      <c r="G24" s="8"/>
      <c r="H24" s="8"/>
      <c r="I24" s="8"/>
    </row>
    <row r="25" spans="1:9" x14ac:dyDescent="0.3">
      <c r="A25" s="16">
        <f>Totaler!A25:B141</f>
        <v>3972</v>
      </c>
      <c r="B25" t="str">
        <f>Totaler!B25:B141</f>
        <v>Refusjon utlegg Kunstgressbanen</v>
      </c>
      <c r="C25" s="8">
        <v>0</v>
      </c>
      <c r="D25" s="8"/>
      <c r="E25" s="8"/>
      <c r="F25" s="8"/>
      <c r="G25" s="8"/>
      <c r="H25" s="8"/>
      <c r="I25" s="8"/>
    </row>
    <row r="26" spans="1:9" x14ac:dyDescent="0.3">
      <c r="A26" s="16">
        <f>Totaler!A26:B142</f>
        <v>3973</v>
      </c>
      <c r="B26" t="str">
        <f>Totaler!B26:B142</f>
        <v>World Cup Hopp- Inntekter</v>
      </c>
      <c r="C26" s="8">
        <v>0</v>
      </c>
      <c r="D26" s="8"/>
      <c r="E26" s="8"/>
      <c r="F26" s="8"/>
      <c r="G26" s="8"/>
      <c r="H26" s="8"/>
      <c r="I26" s="8"/>
    </row>
    <row r="27" spans="1:9" x14ac:dyDescent="0.3">
      <c r="A27" s="16">
        <f>Totaler!A27:B143</f>
        <v>3982</v>
      </c>
      <c r="B27" t="str">
        <f>Totaler!B27:B143</f>
        <v>Internt bidrag fra Fotball</v>
      </c>
      <c r="C27" s="8">
        <v>0</v>
      </c>
      <c r="D27" s="8"/>
      <c r="E27" s="8"/>
      <c r="F27" s="8"/>
      <c r="G27" s="8"/>
      <c r="H27" s="8"/>
      <c r="I27" s="8"/>
    </row>
    <row r="28" spans="1:9" x14ac:dyDescent="0.3">
      <c r="A28" s="16">
        <f>Totaler!A28:B144</f>
        <v>3983</v>
      </c>
      <c r="B28" t="str">
        <f>Totaler!B28:B144</f>
        <v>Andre inntekter bane</v>
      </c>
      <c r="C28" s="8">
        <v>0</v>
      </c>
      <c r="D28" s="8"/>
      <c r="E28" s="8"/>
      <c r="F28" s="8"/>
      <c r="G28" s="8"/>
      <c r="H28" s="8"/>
      <c r="I28" s="8"/>
    </row>
    <row r="29" spans="1:9" x14ac:dyDescent="0.3">
      <c r="A29" s="16">
        <f>Totaler!A29:B145</f>
        <v>3990</v>
      </c>
      <c r="B29" t="str">
        <f>Totaler!B29:B145</f>
        <v>Økonomisk støtte</v>
      </c>
      <c r="C29" s="8">
        <v>40000</v>
      </c>
      <c r="D29" s="8">
        <v>44123</v>
      </c>
      <c r="E29" s="8">
        <v>40000</v>
      </c>
      <c r="F29" s="8">
        <v>44612</v>
      </c>
      <c r="G29" s="8">
        <v>40000</v>
      </c>
      <c r="H29" s="8">
        <v>42326</v>
      </c>
      <c r="I29" s="8">
        <v>40000</v>
      </c>
    </row>
    <row r="30" spans="1:9" x14ac:dyDescent="0.3">
      <c r="A30" s="16" t="str">
        <f>Totaler!A30:B146</f>
        <v>Sum Driftsinntekter</v>
      </c>
      <c r="B30" t="s">
        <v>125</v>
      </c>
      <c r="C30">
        <f t="shared" ref="C30:I30" si="0">SUM(C4:C29)</f>
        <v>67000</v>
      </c>
      <c r="D30">
        <f t="shared" si="0"/>
        <v>52823</v>
      </c>
      <c r="E30">
        <f t="shared" si="0"/>
        <v>60000</v>
      </c>
      <c r="F30">
        <f t="shared" si="0"/>
        <v>64112</v>
      </c>
      <c r="G30">
        <f t="shared" si="0"/>
        <v>60000</v>
      </c>
      <c r="H30">
        <f t="shared" si="0"/>
        <v>58726</v>
      </c>
      <c r="I30">
        <f t="shared" si="0"/>
        <v>50000</v>
      </c>
    </row>
    <row r="31" spans="1:9" x14ac:dyDescent="0.3">
      <c r="A31" s="16">
        <f>Totaler!A31:B147</f>
        <v>5000</v>
      </c>
      <c r="B31" t="str">
        <f>Totaler!B31:B147</f>
        <v>Fast Lønn (Hovedlaget)</v>
      </c>
      <c r="C31">
        <v>0</v>
      </c>
    </row>
    <row r="32" spans="1:9" x14ac:dyDescent="0.3">
      <c r="A32" s="16">
        <f>Totaler!A32:B148</f>
        <v>5001</v>
      </c>
      <c r="B32" t="str">
        <f>Totaler!B32:B148</f>
        <v>Lønn uten feriep/arb.avg</v>
      </c>
      <c r="C32">
        <v>30000</v>
      </c>
      <c r="D32">
        <v>23150</v>
      </c>
      <c r="E32">
        <v>30000</v>
      </c>
      <c r="F32">
        <v>1675</v>
      </c>
      <c r="G32">
        <v>20000</v>
      </c>
      <c r="H32">
        <v>6200</v>
      </c>
      <c r="I32">
        <v>10000</v>
      </c>
    </row>
    <row r="33" spans="1:9" x14ac:dyDescent="0.3">
      <c r="A33" s="16">
        <v>5006</v>
      </c>
      <c r="B33" t="s">
        <v>135</v>
      </c>
      <c r="C33">
        <v>0</v>
      </c>
    </row>
    <row r="34" spans="1:9" x14ac:dyDescent="0.3">
      <c r="A34" s="16">
        <f>Totaler!A34:B149</f>
        <v>5330</v>
      </c>
      <c r="B34" t="str">
        <f>Totaler!B34:B149</f>
        <v>Styrehonrar</v>
      </c>
      <c r="C34">
        <v>0</v>
      </c>
      <c r="E34">
        <v>5000</v>
      </c>
      <c r="G34">
        <v>0</v>
      </c>
      <c r="I34">
        <v>0</v>
      </c>
    </row>
    <row r="35" spans="1:9" x14ac:dyDescent="0.3">
      <c r="A35" s="16" t="str">
        <f>Totaler!A35:B150</f>
        <v>Sum Lønn og Godtgjørelser</v>
      </c>
      <c r="B35" t="s">
        <v>125</v>
      </c>
      <c r="C35">
        <f t="shared" ref="C35:I35" si="1">SUM(C31:C34)</f>
        <v>30000</v>
      </c>
      <c r="D35">
        <f t="shared" si="1"/>
        <v>23150</v>
      </c>
      <c r="E35">
        <f t="shared" si="1"/>
        <v>35000</v>
      </c>
      <c r="F35">
        <f t="shared" si="1"/>
        <v>1675</v>
      </c>
      <c r="G35">
        <f t="shared" si="1"/>
        <v>20000</v>
      </c>
      <c r="H35">
        <f t="shared" si="1"/>
        <v>6200</v>
      </c>
      <c r="I35">
        <f t="shared" si="1"/>
        <v>10000</v>
      </c>
    </row>
    <row r="36" spans="1:9" x14ac:dyDescent="0.3">
      <c r="A36" s="16">
        <f>Totaler!A36:B151</f>
        <v>5400</v>
      </c>
      <c r="B36" t="str">
        <f>Totaler!B36:B151</f>
        <v>Arbeidsgiveravgift</v>
      </c>
      <c r="C36">
        <v>0</v>
      </c>
    </row>
    <row r="37" spans="1:9" x14ac:dyDescent="0.3">
      <c r="A37" s="16" t="str">
        <f>Totaler!A37:B152</f>
        <v>Sum Arbeidsgiveravgift</v>
      </c>
      <c r="B37" t="s">
        <v>125</v>
      </c>
      <c r="C37">
        <f t="shared" ref="C37:I37" si="2">SUM(C36)</f>
        <v>0</v>
      </c>
      <c r="D37">
        <f t="shared" si="2"/>
        <v>0</v>
      </c>
      <c r="E37">
        <f t="shared" si="2"/>
        <v>0</v>
      </c>
      <c r="F37">
        <f t="shared" si="2"/>
        <v>0</v>
      </c>
      <c r="G37">
        <f t="shared" si="2"/>
        <v>0</v>
      </c>
      <c r="H37">
        <f t="shared" si="2"/>
        <v>0</v>
      </c>
      <c r="I37">
        <f t="shared" si="2"/>
        <v>0</v>
      </c>
    </row>
    <row r="38" spans="1:9" x14ac:dyDescent="0.3">
      <c r="A38" s="16" t="str">
        <f>Totaler!A38:B153</f>
        <v>SUM PERSONALKOSTNADER</v>
      </c>
      <c r="B38" t="s">
        <v>125</v>
      </c>
      <c r="C38">
        <f t="shared" ref="C38:I38" si="3">SUM(C35+C37)</f>
        <v>30000</v>
      </c>
      <c r="D38">
        <f t="shared" si="3"/>
        <v>23150</v>
      </c>
      <c r="E38">
        <f t="shared" si="3"/>
        <v>35000</v>
      </c>
      <c r="F38">
        <f t="shared" si="3"/>
        <v>1675</v>
      </c>
      <c r="G38">
        <f t="shared" si="3"/>
        <v>20000</v>
      </c>
      <c r="H38">
        <f t="shared" si="3"/>
        <v>6200</v>
      </c>
      <c r="I38">
        <f t="shared" si="3"/>
        <v>10000</v>
      </c>
    </row>
    <row r="39" spans="1:9" x14ac:dyDescent="0.3">
      <c r="A39" s="16">
        <f>Totaler!A39:B154</f>
        <v>6000</v>
      </c>
      <c r="B39" t="str">
        <f>Totaler!B39:B154</f>
        <v>Avskrivninger banen</v>
      </c>
      <c r="C39">
        <v>0</v>
      </c>
    </row>
    <row r="40" spans="1:9" x14ac:dyDescent="0.3">
      <c r="A40" s="16">
        <f>Totaler!A40:B155</f>
        <v>6014</v>
      </c>
      <c r="B40" t="str">
        <f>Totaler!B40:B155</f>
        <v>Avskrivning saltsilo</v>
      </c>
      <c r="C40">
        <v>0</v>
      </c>
    </row>
    <row r="41" spans="1:9" x14ac:dyDescent="0.3">
      <c r="A41" s="16">
        <f>Totaler!A41:B156</f>
        <v>6015</v>
      </c>
      <c r="B41" t="str">
        <f>Totaler!B41:B156</f>
        <v>Avskrivning kopimaskin</v>
      </c>
      <c r="C41">
        <v>0</v>
      </c>
    </row>
    <row r="42" spans="1:9" x14ac:dyDescent="0.3">
      <c r="A42" s="16">
        <f>Totaler!A42:B157</f>
        <v>6018</v>
      </c>
      <c r="B42" t="str">
        <f>Totaler!B42:B157</f>
        <v>Avsskrivning kiosk</v>
      </c>
      <c r="C42">
        <v>0</v>
      </c>
    </row>
    <row r="43" spans="1:9" x14ac:dyDescent="0.3">
      <c r="A43" s="16" t="str">
        <f>Totaler!A43:B158</f>
        <v>Sum avskrivninger</v>
      </c>
      <c r="B43" t="s">
        <v>125</v>
      </c>
      <c r="C43">
        <f t="shared" ref="C43:I43" si="4">SUM(C39:C42)</f>
        <v>0</v>
      </c>
      <c r="D43">
        <f t="shared" si="4"/>
        <v>0</v>
      </c>
      <c r="E43">
        <f t="shared" si="4"/>
        <v>0</v>
      </c>
      <c r="F43">
        <f t="shared" si="4"/>
        <v>0</v>
      </c>
      <c r="G43">
        <f t="shared" si="4"/>
        <v>0</v>
      </c>
      <c r="H43">
        <f t="shared" si="4"/>
        <v>0</v>
      </c>
      <c r="I43">
        <f t="shared" si="4"/>
        <v>0</v>
      </c>
    </row>
    <row r="44" spans="1:9" x14ac:dyDescent="0.3">
      <c r="A44" s="16">
        <f>Totaler!A44:B159</f>
        <v>6300</v>
      </c>
      <c r="B44" t="str">
        <f>Totaler!B44:B159</f>
        <v>Leie lokaler</v>
      </c>
      <c r="C44">
        <v>0</v>
      </c>
      <c r="D44">
        <v>3040</v>
      </c>
      <c r="E44">
        <v>0</v>
      </c>
      <c r="F44">
        <v>0</v>
      </c>
      <c r="G44">
        <v>1000</v>
      </c>
      <c r="H44">
        <v>1605</v>
      </c>
      <c r="I44">
        <v>2000</v>
      </c>
    </row>
    <row r="45" spans="1:9" x14ac:dyDescent="0.3">
      <c r="A45" s="16">
        <f>Totaler!A45:B160</f>
        <v>6301</v>
      </c>
      <c r="B45" t="str">
        <f>Totaler!B45:B160</f>
        <v>Leie baner</v>
      </c>
      <c r="C45">
        <v>6000</v>
      </c>
      <c r="E45">
        <v>5000</v>
      </c>
      <c r="G45">
        <v>5000</v>
      </c>
      <c r="H45">
        <v>19500</v>
      </c>
      <c r="I45">
        <v>20000</v>
      </c>
    </row>
    <row r="46" spans="1:9" x14ac:dyDescent="0.3">
      <c r="A46" s="16">
        <f>Totaler!A46:B161</f>
        <v>6360</v>
      </c>
      <c r="B46" t="str">
        <f>Totaler!B46:B161</f>
        <v>Renhold</v>
      </c>
      <c r="C46">
        <v>0</v>
      </c>
    </row>
    <row r="47" spans="1:9" x14ac:dyDescent="0.3">
      <c r="A47" s="16">
        <f>Totaler!A47:B162</f>
        <v>6380</v>
      </c>
      <c r="B47" t="str">
        <f>Totaler!B47:B162</f>
        <v>Hallprosjekt/Flatåshallen</v>
      </c>
      <c r="C47">
        <v>0</v>
      </c>
    </row>
    <row r="48" spans="1:9" x14ac:dyDescent="0.3">
      <c r="A48" s="16">
        <f>Totaler!A48:B163</f>
        <v>6390</v>
      </c>
      <c r="B48" t="str">
        <f>Totaler!B48:B163</f>
        <v>Annen lokalkostnader/banekostn</v>
      </c>
      <c r="C48">
        <v>0</v>
      </c>
    </row>
    <row r="49" spans="1:9" x14ac:dyDescent="0.3">
      <c r="A49" s="16" t="str">
        <f>Totaler!A49:B164</f>
        <v>Sum Kostnader Lokaler</v>
      </c>
      <c r="B49" t="s">
        <v>125</v>
      </c>
      <c r="C49">
        <f t="shared" ref="C49:I49" si="5">SUM(C44:C48)</f>
        <v>6000</v>
      </c>
      <c r="D49">
        <f t="shared" si="5"/>
        <v>3040</v>
      </c>
      <c r="E49">
        <f t="shared" si="5"/>
        <v>5000</v>
      </c>
      <c r="F49">
        <f t="shared" si="5"/>
        <v>0</v>
      </c>
      <c r="G49">
        <f t="shared" si="5"/>
        <v>6000</v>
      </c>
      <c r="H49">
        <f t="shared" si="5"/>
        <v>21105</v>
      </c>
      <c r="I49">
        <f t="shared" si="5"/>
        <v>22000</v>
      </c>
    </row>
    <row r="50" spans="1:9" x14ac:dyDescent="0.3">
      <c r="A50" s="16">
        <f>Totaler!A50:B165</f>
        <v>6540</v>
      </c>
      <c r="B50" t="str">
        <f>Totaler!B50:B165</f>
        <v>Inventar</v>
      </c>
      <c r="C50">
        <v>0</v>
      </c>
    </row>
    <row r="51" spans="1:9" x14ac:dyDescent="0.3">
      <c r="A51" s="16">
        <f>Totaler!A51:B166</f>
        <v>6542</v>
      </c>
      <c r="B51" t="str">
        <f>Totaler!B51:B166</f>
        <v>Nett, mål utstyr til Kgressbanen</v>
      </c>
      <c r="C51">
        <v>0</v>
      </c>
    </row>
    <row r="52" spans="1:9" x14ac:dyDescent="0.3">
      <c r="A52" s="16">
        <f>Totaler!A52:B167</f>
        <v>6551</v>
      </c>
      <c r="B52" t="str">
        <f>Totaler!B52:B167</f>
        <v>Datautstyr</v>
      </c>
      <c r="C52">
        <v>0</v>
      </c>
    </row>
    <row r="53" spans="1:9" x14ac:dyDescent="0.3">
      <c r="A53" s="16">
        <f>Totaler!A53:B168</f>
        <v>6552</v>
      </c>
      <c r="B53" t="str">
        <f>Totaler!B53:B168</f>
        <v>Kunstgressbanen mellomregning</v>
      </c>
      <c r="C53">
        <v>0</v>
      </c>
    </row>
    <row r="54" spans="1:9" x14ac:dyDescent="0.3">
      <c r="A54" s="16">
        <f>Totaler!A54:B169</f>
        <v>6553</v>
      </c>
      <c r="B54" t="str">
        <f>Totaler!B54:B169</f>
        <v>Driftskostn. Kunstgressb.</v>
      </c>
      <c r="C54">
        <v>0</v>
      </c>
    </row>
    <row r="55" spans="1:9" x14ac:dyDescent="0.3">
      <c r="A55" s="16">
        <f>Totaler!A55:B170</f>
        <v>6554</v>
      </c>
      <c r="B55" t="s">
        <v>139</v>
      </c>
      <c r="C55">
        <v>0</v>
      </c>
      <c r="H55">
        <v>1775</v>
      </c>
      <c r="I55">
        <v>2000</v>
      </c>
    </row>
    <row r="56" spans="1:9" x14ac:dyDescent="0.3">
      <c r="A56" s="16">
        <f>Totaler!A56:B171</f>
        <v>6555</v>
      </c>
      <c r="B56" t="str">
        <f>Totaler!B56:B171</f>
        <v>Drift traktor/vinterbane</v>
      </c>
      <c r="C56">
        <v>0</v>
      </c>
    </row>
    <row r="57" spans="1:9" x14ac:dyDescent="0.3">
      <c r="A57" s="16">
        <v>6563</v>
      </c>
      <c r="B57" t="s">
        <v>132</v>
      </c>
      <c r="C57">
        <v>0</v>
      </c>
    </row>
    <row r="58" spans="1:9" x14ac:dyDescent="0.3">
      <c r="A58" s="16" t="str">
        <f>Totaler!A58:B172</f>
        <v>Sum kostnader Driftsmateriell</v>
      </c>
      <c r="B58" t="s">
        <v>125</v>
      </c>
      <c r="C58">
        <f>SUM(C50:C57)</f>
        <v>0</v>
      </c>
      <c r="D58">
        <f t="shared" ref="D58:I58" si="6">SUM(D50:D56)</f>
        <v>0</v>
      </c>
      <c r="E58">
        <f t="shared" si="6"/>
        <v>0</v>
      </c>
      <c r="F58">
        <f t="shared" si="6"/>
        <v>0</v>
      </c>
      <c r="G58">
        <f t="shared" si="6"/>
        <v>0</v>
      </c>
      <c r="H58">
        <f t="shared" si="6"/>
        <v>1775</v>
      </c>
      <c r="I58">
        <f t="shared" si="6"/>
        <v>2000</v>
      </c>
    </row>
    <row r="59" spans="1:9" x14ac:dyDescent="0.3">
      <c r="A59" s="16">
        <f>Totaler!A59:B173</f>
        <v>6700</v>
      </c>
      <c r="B59" t="str">
        <f>Totaler!B59:B173</f>
        <v>Revisjonshonorar</v>
      </c>
      <c r="C59">
        <v>0</v>
      </c>
    </row>
    <row r="60" spans="1:9" x14ac:dyDescent="0.3">
      <c r="A60" s="16">
        <f>Totaler!A60:B174</f>
        <v>6705</v>
      </c>
      <c r="B60" t="str">
        <f>Totaler!B60:B174</f>
        <v>Regnskapshonorar Folde Regnskap</v>
      </c>
      <c r="C60">
        <v>0</v>
      </c>
    </row>
    <row r="61" spans="1:9" x14ac:dyDescent="0.3">
      <c r="A61" s="16">
        <f>Totaler!A61:B175</f>
        <v>6706</v>
      </c>
      <c r="B61" t="str">
        <f>Totaler!B61:B175</f>
        <v>Regnskapshonorar StyreWeb</v>
      </c>
      <c r="C61">
        <v>0</v>
      </c>
      <c r="F61">
        <v>1265</v>
      </c>
      <c r="G61">
        <v>1500</v>
      </c>
      <c r="H61">
        <v>1260</v>
      </c>
      <c r="I61">
        <v>1500</v>
      </c>
    </row>
    <row r="62" spans="1:9" x14ac:dyDescent="0.3">
      <c r="A62" s="16" t="str">
        <f>Totaler!A62:B176</f>
        <v>Sum Regnskapstjenester</v>
      </c>
      <c r="B62" t="s">
        <v>125</v>
      </c>
      <c r="C62">
        <f t="shared" ref="C62:I62" si="7">SUM(C59:C61)</f>
        <v>0</v>
      </c>
      <c r="D62">
        <f t="shared" si="7"/>
        <v>0</v>
      </c>
      <c r="E62">
        <f t="shared" si="7"/>
        <v>0</v>
      </c>
      <c r="F62">
        <f t="shared" si="7"/>
        <v>1265</v>
      </c>
      <c r="G62">
        <f t="shared" si="7"/>
        <v>1500</v>
      </c>
      <c r="H62">
        <f t="shared" si="7"/>
        <v>1260</v>
      </c>
      <c r="I62">
        <f t="shared" si="7"/>
        <v>1500</v>
      </c>
    </row>
    <row r="63" spans="1:9" x14ac:dyDescent="0.3">
      <c r="A63" s="16">
        <f>Totaler!A63:B177</f>
        <v>6800</v>
      </c>
      <c r="B63" t="str">
        <f>Totaler!B63:B177</f>
        <v>Kontorrekvisita</v>
      </c>
      <c r="C63">
        <v>0</v>
      </c>
    </row>
    <row r="64" spans="1:9" x14ac:dyDescent="0.3">
      <c r="A64" s="16">
        <f>Totaler!A64:B178</f>
        <v>6890</v>
      </c>
      <c r="B64" t="str">
        <f>Totaler!B64:B178</f>
        <v>Annen Kontorkostnad</v>
      </c>
      <c r="C64">
        <v>0</v>
      </c>
    </row>
    <row r="65" spans="1:9" x14ac:dyDescent="0.3">
      <c r="A65" s="16">
        <v>6820</v>
      </c>
      <c r="B65" t="s">
        <v>133</v>
      </c>
      <c r="C65">
        <v>0</v>
      </c>
    </row>
    <row r="66" spans="1:9" x14ac:dyDescent="0.3">
      <c r="A66" s="16">
        <v>6840</v>
      </c>
      <c r="B66" t="s">
        <v>134</v>
      </c>
      <c r="C66">
        <f ca="1">'Avd 1 - Hovedlaget'!C6+C66:T658:C180</f>
        <v>0</v>
      </c>
    </row>
    <row r="67" spans="1:9" x14ac:dyDescent="0.3">
      <c r="A67" s="16">
        <v>7322</v>
      </c>
      <c r="B67" t="s">
        <v>136</v>
      </c>
      <c r="C67">
        <f ca="1">'Avd 1 - Hovedlaget'!C7+C67:T659:C181</f>
        <v>0</v>
      </c>
    </row>
    <row r="68" spans="1:9" x14ac:dyDescent="0.3">
      <c r="A68" s="16" t="str">
        <f>Totaler!A68:B179</f>
        <v>Sum Kontorrekvisita</v>
      </c>
      <c r="B68" t="s">
        <v>125</v>
      </c>
      <c r="C68">
        <f t="shared" ref="C68:I68" ca="1" si="8">SUM(C63:C67)</f>
        <v>0</v>
      </c>
      <c r="D68">
        <f t="shared" si="8"/>
        <v>0</v>
      </c>
      <c r="E68">
        <f t="shared" si="8"/>
        <v>0</v>
      </c>
      <c r="F68">
        <f t="shared" si="8"/>
        <v>0</v>
      </c>
      <c r="G68">
        <f t="shared" si="8"/>
        <v>0</v>
      </c>
      <c r="H68">
        <f t="shared" si="8"/>
        <v>0</v>
      </c>
      <c r="I68">
        <f t="shared" si="8"/>
        <v>0</v>
      </c>
    </row>
    <row r="69" spans="1:9" x14ac:dyDescent="0.3">
      <c r="A69" s="16">
        <f>Totaler!A69:B180</f>
        <v>6903</v>
      </c>
      <c r="B69" t="str">
        <f>Totaler!B69:B180</f>
        <v>Mobiltelefon</v>
      </c>
      <c r="C69">
        <v>0</v>
      </c>
    </row>
    <row r="70" spans="1:9" x14ac:dyDescent="0.3">
      <c r="A70" s="16">
        <f>Totaler!A70:B181</f>
        <v>6907</v>
      </c>
      <c r="B70" t="str">
        <f>Totaler!B70:B181</f>
        <v>Datakommunikasjon</v>
      </c>
      <c r="C70">
        <v>0</v>
      </c>
    </row>
    <row r="71" spans="1:9" x14ac:dyDescent="0.3">
      <c r="A71" s="16">
        <f>Totaler!A71:B182</f>
        <v>6940</v>
      </c>
      <c r="B71" t="str">
        <f>Totaler!B71:B182</f>
        <v>Porto</v>
      </c>
      <c r="C71">
        <v>0</v>
      </c>
      <c r="F71">
        <v>98</v>
      </c>
      <c r="G71">
        <v>100</v>
      </c>
      <c r="H71">
        <v>0</v>
      </c>
      <c r="I71">
        <v>100</v>
      </c>
    </row>
    <row r="72" spans="1:9" x14ac:dyDescent="0.3">
      <c r="A72" s="16" t="str">
        <f>Totaler!A72:B183</f>
        <v>Sum Telefon og Porto</v>
      </c>
      <c r="B72" t="s">
        <v>125</v>
      </c>
      <c r="C72">
        <f t="shared" ref="C72:I72" si="9">SUM(C69:C71)</f>
        <v>0</v>
      </c>
      <c r="D72">
        <f t="shared" si="9"/>
        <v>0</v>
      </c>
      <c r="E72">
        <f t="shared" si="9"/>
        <v>0</v>
      </c>
      <c r="F72">
        <f t="shared" si="9"/>
        <v>98</v>
      </c>
      <c r="G72">
        <f t="shared" si="9"/>
        <v>100</v>
      </c>
      <c r="H72">
        <f t="shared" si="9"/>
        <v>0</v>
      </c>
      <c r="I72">
        <f t="shared" si="9"/>
        <v>100</v>
      </c>
    </row>
    <row r="73" spans="1:9" x14ac:dyDescent="0.3">
      <c r="A73" s="16">
        <f>Totaler!A73:B184</f>
        <v>7100</v>
      </c>
      <c r="B73" t="str">
        <f>Totaler!B73:B184</f>
        <v>Bilgodtgjørelse</v>
      </c>
      <c r="C73">
        <v>0</v>
      </c>
    </row>
    <row r="74" spans="1:9" x14ac:dyDescent="0.3">
      <c r="A74" s="16">
        <f>Totaler!A74:B185</f>
        <v>7101</v>
      </c>
      <c r="B74" t="str">
        <f>Totaler!B74:B185</f>
        <v>Kmgodtgjørelse ikke oppgpl</v>
      </c>
      <c r="C74">
        <v>0</v>
      </c>
    </row>
    <row r="75" spans="1:9" x14ac:dyDescent="0.3">
      <c r="A75" s="16">
        <f>Totaler!A75:B186</f>
        <v>7140</v>
      </c>
      <c r="B75" t="str">
        <f>Totaler!B75:B186</f>
        <v>Reisekostnader</v>
      </c>
      <c r="C75">
        <v>0</v>
      </c>
    </row>
    <row r="76" spans="1:9" x14ac:dyDescent="0.3">
      <c r="A76" s="16" t="str">
        <f>Totaler!A76:B187</f>
        <v>Sum Reise og diettgodtgjørelse</v>
      </c>
      <c r="B76" t="s">
        <v>125</v>
      </c>
      <c r="C76">
        <f t="shared" ref="C76:I76" si="10">SUM(C73:C75)</f>
        <v>0</v>
      </c>
      <c r="D76">
        <f t="shared" si="10"/>
        <v>0</v>
      </c>
      <c r="E76">
        <f t="shared" si="10"/>
        <v>0</v>
      </c>
      <c r="F76">
        <f t="shared" si="10"/>
        <v>0</v>
      </c>
      <c r="G76">
        <f t="shared" si="10"/>
        <v>0</v>
      </c>
      <c r="H76">
        <f t="shared" si="10"/>
        <v>0</v>
      </c>
      <c r="I76">
        <f t="shared" si="10"/>
        <v>0</v>
      </c>
    </row>
    <row r="77" spans="1:9" x14ac:dyDescent="0.3">
      <c r="A77" s="16">
        <f>Totaler!A77:B188</f>
        <v>7410</v>
      </c>
      <c r="B77" t="str">
        <f>Totaler!B77:B188</f>
        <v>Tilskudd lag</v>
      </c>
      <c r="C77">
        <v>0</v>
      </c>
    </row>
    <row r="78" spans="1:9" x14ac:dyDescent="0.3">
      <c r="A78" s="16">
        <f>Totaler!A78:B189</f>
        <v>7420</v>
      </c>
      <c r="B78" t="str">
        <f>Totaler!B78:B189</f>
        <v>Intern støtte avdelinger</v>
      </c>
      <c r="C78">
        <v>0</v>
      </c>
    </row>
    <row r="79" spans="1:9" x14ac:dyDescent="0.3">
      <c r="A79" s="16">
        <f>Totaler!A79:B190</f>
        <v>7430</v>
      </c>
      <c r="B79" t="str">
        <f>Totaler!B79:B190</f>
        <v>Gaver</v>
      </c>
      <c r="C79">
        <v>0</v>
      </c>
    </row>
    <row r="80" spans="1:9" x14ac:dyDescent="0.3">
      <c r="A80" s="16">
        <v>7600</v>
      </c>
      <c r="B80" t="s">
        <v>131</v>
      </c>
      <c r="C80">
        <v>0</v>
      </c>
    </row>
    <row r="81" spans="1:9" x14ac:dyDescent="0.3">
      <c r="A81" s="16" t="str">
        <f>Totaler!A81:B191</f>
        <v>Sum Kontingenter og gaver</v>
      </c>
      <c r="B81" t="s">
        <v>125</v>
      </c>
      <c r="C81">
        <f t="shared" ref="C81:I81" si="11">SUM(C77:C80)</f>
        <v>0</v>
      </c>
      <c r="D81">
        <f t="shared" si="11"/>
        <v>0</v>
      </c>
      <c r="E81">
        <f t="shared" si="11"/>
        <v>0</v>
      </c>
      <c r="F81">
        <f t="shared" si="11"/>
        <v>0</v>
      </c>
      <c r="G81">
        <f t="shared" si="11"/>
        <v>0</v>
      </c>
      <c r="H81">
        <f t="shared" si="11"/>
        <v>0</v>
      </c>
      <c r="I81">
        <f t="shared" si="11"/>
        <v>0</v>
      </c>
    </row>
    <row r="82" spans="1:9" x14ac:dyDescent="0.3">
      <c r="A82" s="16">
        <f>Totaler!A82:B192</f>
        <v>7500</v>
      </c>
      <c r="B82" t="str">
        <f>Totaler!B82:B192</f>
        <v>Forsikringspremie</v>
      </c>
      <c r="C82">
        <v>0</v>
      </c>
    </row>
    <row r="83" spans="1:9" x14ac:dyDescent="0.3">
      <c r="A83" s="16" t="str">
        <f>Totaler!A83:B193</f>
        <v>Sum forsikring og garantier</v>
      </c>
      <c r="B83" t="s">
        <v>125</v>
      </c>
      <c r="C83">
        <f t="shared" ref="C83:I83" si="12">SUM(C82)</f>
        <v>0</v>
      </c>
      <c r="D83">
        <f t="shared" si="12"/>
        <v>0</v>
      </c>
      <c r="E83">
        <f t="shared" si="12"/>
        <v>0</v>
      </c>
      <c r="F83">
        <f t="shared" si="12"/>
        <v>0</v>
      </c>
      <c r="G83">
        <f t="shared" si="12"/>
        <v>0</v>
      </c>
      <c r="H83">
        <f t="shared" si="12"/>
        <v>0</v>
      </c>
      <c r="I83">
        <f t="shared" si="12"/>
        <v>0</v>
      </c>
    </row>
    <row r="84" spans="1:9" x14ac:dyDescent="0.3">
      <c r="A84" s="16">
        <v>4301</v>
      </c>
      <c r="B84" t="s">
        <v>162</v>
      </c>
    </row>
    <row r="85" spans="1:9" x14ac:dyDescent="0.3">
      <c r="A85" s="16">
        <v>7710</v>
      </c>
      <c r="B85" t="s">
        <v>137</v>
      </c>
      <c r="C85">
        <v>0</v>
      </c>
      <c r="D85">
        <v>972</v>
      </c>
      <c r="F85">
        <v>0</v>
      </c>
      <c r="G85">
        <v>500</v>
      </c>
      <c r="H85">
        <v>0</v>
      </c>
      <c r="I85">
        <v>0</v>
      </c>
    </row>
    <row r="86" spans="1:9" x14ac:dyDescent="0.3">
      <c r="A86" s="16">
        <f>Totaler!A86:B194</f>
        <v>7730</v>
      </c>
      <c r="B86" t="str">
        <f>Totaler!B86:B194</f>
        <v>Idrettsutstyr, rekvisita</v>
      </c>
      <c r="C86">
        <v>10000</v>
      </c>
      <c r="D86">
        <v>4096</v>
      </c>
      <c r="E86">
        <v>10000</v>
      </c>
      <c r="F86">
        <v>12648</v>
      </c>
      <c r="G86">
        <v>10000</v>
      </c>
      <c r="H86">
        <v>1332</v>
      </c>
      <c r="I86">
        <v>5000</v>
      </c>
    </row>
    <row r="87" spans="1:9" x14ac:dyDescent="0.3">
      <c r="A87" s="16">
        <f>Totaler!A87:B195</f>
        <v>7731</v>
      </c>
      <c r="B87" t="str">
        <f>Totaler!B87:B195</f>
        <v>Skadeutgifter</v>
      </c>
      <c r="C87">
        <v>0</v>
      </c>
    </row>
    <row r="88" spans="1:9" x14ac:dyDescent="0.3">
      <c r="A88" s="16">
        <f>Totaler!A88:B196</f>
        <v>7750</v>
      </c>
      <c r="B88" t="str">
        <f>Totaler!B88:B196</f>
        <v>Kostnader Fotballskole</v>
      </c>
      <c r="C88">
        <v>0</v>
      </c>
    </row>
    <row r="89" spans="1:9" x14ac:dyDescent="0.3">
      <c r="A89" s="16">
        <f>Totaler!A89:B197</f>
        <v>7751</v>
      </c>
      <c r="B89" t="str">
        <f>Totaler!B89:B197</f>
        <v>Parkering Langrenn</v>
      </c>
      <c r="C89">
        <v>0</v>
      </c>
    </row>
    <row r="90" spans="1:9" x14ac:dyDescent="0.3">
      <c r="A90" s="16">
        <f>Totaler!A90:B198</f>
        <v>7752</v>
      </c>
      <c r="B90" t="str">
        <f>Totaler!B90:B198</f>
        <v>S-trøndelag Skikrets -lodd</v>
      </c>
      <c r="C90">
        <v>0</v>
      </c>
    </row>
    <row r="91" spans="1:9" x14ac:dyDescent="0.3">
      <c r="A91" s="16">
        <f>Totaler!A91:B199</f>
        <v>7753</v>
      </c>
      <c r="B91" t="str">
        <f>Totaler!B91:B199</f>
        <v>Poengrenn</v>
      </c>
      <c r="C91">
        <v>0</v>
      </c>
      <c r="D91">
        <v>3900</v>
      </c>
      <c r="F91">
        <v>0</v>
      </c>
      <c r="H91">
        <v>0</v>
      </c>
    </row>
    <row r="92" spans="1:9" x14ac:dyDescent="0.3">
      <c r="A92" s="16">
        <f>Totaler!A92:B200</f>
        <v>7760</v>
      </c>
      <c r="B92" t="str">
        <f>Totaler!B92:B200</f>
        <v>Idrettsfaglig utdannelse</v>
      </c>
      <c r="C92">
        <v>5000</v>
      </c>
      <c r="E92">
        <v>0</v>
      </c>
      <c r="F92">
        <v>1600</v>
      </c>
      <c r="G92">
        <v>3000</v>
      </c>
      <c r="H92">
        <v>800</v>
      </c>
      <c r="I92">
        <v>2000</v>
      </c>
    </row>
    <row r="93" spans="1:9" x14ac:dyDescent="0.3">
      <c r="A93" s="16">
        <f>Totaler!A93:B201</f>
        <v>7761</v>
      </c>
      <c r="B93" t="str">
        <f>Totaler!B93:B201</f>
        <v>Overgang spillere</v>
      </c>
      <c r="C93">
        <v>0</v>
      </c>
    </row>
    <row r="94" spans="1:9" x14ac:dyDescent="0.3">
      <c r="A94" s="16">
        <f>Totaler!A94:B202</f>
        <v>7762</v>
      </c>
      <c r="B94" t="str">
        <f>Totaler!B94:B202</f>
        <v>Kostnader arrangement</v>
      </c>
      <c r="C94">
        <v>10000</v>
      </c>
      <c r="D94">
        <v>1229</v>
      </c>
      <c r="E94">
        <v>3000</v>
      </c>
      <c r="F94">
        <v>220</v>
      </c>
      <c r="G94">
        <v>500</v>
      </c>
      <c r="H94">
        <v>0</v>
      </c>
      <c r="I94">
        <v>3000</v>
      </c>
    </row>
    <row r="95" spans="1:9" x14ac:dyDescent="0.3">
      <c r="A95" s="16">
        <f>Totaler!A95:B203</f>
        <v>7763</v>
      </c>
      <c r="B95" t="str">
        <f>Totaler!B95:B203</f>
        <v>Julecup Fotball halleie</v>
      </c>
      <c r="C95">
        <v>0</v>
      </c>
    </row>
    <row r="96" spans="1:9" x14ac:dyDescent="0.3">
      <c r="A96" s="16">
        <f>Totaler!A96:B204</f>
        <v>7764</v>
      </c>
      <c r="B96" t="str">
        <f>Totaler!B96:B204</f>
        <v>Julecup Godtgjørelse</v>
      </c>
      <c r="C96">
        <v>0</v>
      </c>
    </row>
    <row r="97" spans="1:9" x14ac:dyDescent="0.3">
      <c r="A97" s="16">
        <f>Totaler!A97:B205</f>
        <v>7765</v>
      </c>
      <c r="B97" t="str">
        <f>Totaler!B97:B205</f>
        <v>Julecup dommerutgifter</v>
      </c>
      <c r="C97">
        <v>0</v>
      </c>
    </row>
    <row r="98" spans="1:9" x14ac:dyDescent="0.3">
      <c r="A98" s="16">
        <f>Totaler!A98:B206</f>
        <v>7766</v>
      </c>
      <c r="B98" t="str">
        <f>Totaler!B98:B206</f>
        <v>Julecup premier</v>
      </c>
      <c r="C98">
        <v>0</v>
      </c>
    </row>
    <row r="99" spans="1:9" x14ac:dyDescent="0.3">
      <c r="A99" s="16">
        <f>Totaler!A99:B207</f>
        <v>7767</v>
      </c>
      <c r="B99" t="str">
        <f>Totaler!B99:B207</f>
        <v>Julecup varekjøp kiosk</v>
      </c>
      <c r="C99">
        <v>0</v>
      </c>
    </row>
    <row r="100" spans="1:9" x14ac:dyDescent="0.3">
      <c r="A100" s="16">
        <f>Totaler!A100:B208</f>
        <v>7768</v>
      </c>
      <c r="B100" t="str">
        <f>Totaler!B100:B208</f>
        <v>Julecup rekvisita</v>
      </c>
      <c r="C100">
        <v>0</v>
      </c>
    </row>
    <row r="101" spans="1:9" x14ac:dyDescent="0.3">
      <c r="A101" s="16">
        <v>7769</v>
      </c>
      <c r="B101" t="s">
        <v>129</v>
      </c>
      <c r="C101">
        <v>0</v>
      </c>
    </row>
    <row r="102" spans="1:9" x14ac:dyDescent="0.3">
      <c r="A102" s="16">
        <f>Totaler!A102:B209</f>
        <v>7770</v>
      </c>
      <c r="B102" t="str">
        <f>Totaler!B102:B209</f>
        <v>Påmeldingsgebyr stevner</v>
      </c>
      <c r="C102">
        <v>0</v>
      </c>
    </row>
    <row r="103" spans="1:9" x14ac:dyDescent="0.3">
      <c r="A103" s="16">
        <f>Totaler!A103:B210</f>
        <v>7772</v>
      </c>
      <c r="B103" t="str">
        <f>Totaler!B103:B210</f>
        <v>Treningssamlinger</v>
      </c>
      <c r="C103">
        <v>0</v>
      </c>
    </row>
    <row r="104" spans="1:9" x14ac:dyDescent="0.3">
      <c r="A104" s="16">
        <f>Totaler!A104:B211</f>
        <v>7773</v>
      </c>
      <c r="B104" t="str">
        <f>Totaler!B104:B211</f>
        <v>Kjøp toalettpapir</v>
      </c>
      <c r="C104">
        <v>0</v>
      </c>
    </row>
    <row r="105" spans="1:9" x14ac:dyDescent="0.3">
      <c r="A105" s="16">
        <f>Totaler!A105:B212</f>
        <v>7774</v>
      </c>
      <c r="B105" t="str">
        <f>Totaler!B105:B212</f>
        <v>Kjøp dugnadsvarer</v>
      </c>
      <c r="C105">
        <v>0</v>
      </c>
    </row>
    <row r="106" spans="1:9" x14ac:dyDescent="0.3">
      <c r="A106" s="16">
        <f>Totaler!A106:B213</f>
        <v>7775</v>
      </c>
      <c r="B106" t="str">
        <f>Totaler!B106:B213</f>
        <v>World Cup Utgifter</v>
      </c>
      <c r="C106">
        <v>0</v>
      </c>
    </row>
    <row r="107" spans="1:9" x14ac:dyDescent="0.3">
      <c r="A107" s="16">
        <f>Totaler!A107:B214</f>
        <v>7780</v>
      </c>
      <c r="B107" t="str">
        <f>Totaler!B107:B214</f>
        <v>Servering møter</v>
      </c>
      <c r="C107">
        <v>4000</v>
      </c>
      <c r="D107">
        <v>4260</v>
      </c>
      <c r="E107">
        <v>2000</v>
      </c>
      <c r="F107">
        <v>2074</v>
      </c>
      <c r="G107">
        <v>4000</v>
      </c>
      <c r="H107">
        <v>0</v>
      </c>
      <c r="I107">
        <v>1000</v>
      </c>
    </row>
    <row r="108" spans="1:9" x14ac:dyDescent="0.3">
      <c r="A108" s="16">
        <f>Totaler!A108:B215</f>
        <v>7790</v>
      </c>
      <c r="B108" t="str">
        <f>Totaler!B108:B215</f>
        <v>Andre kostnader</v>
      </c>
      <c r="C108">
        <v>0</v>
      </c>
      <c r="D108">
        <v>19</v>
      </c>
      <c r="F108">
        <v>0</v>
      </c>
      <c r="G108">
        <v>100</v>
      </c>
      <c r="H108">
        <v>0</v>
      </c>
      <c r="I108">
        <v>0</v>
      </c>
    </row>
    <row r="109" spans="1:9" x14ac:dyDescent="0.3">
      <c r="A109" s="16">
        <f>Totaler!A109:B216</f>
        <v>7791</v>
      </c>
      <c r="B109" t="str">
        <f>Totaler!B109:B216</f>
        <v>Dommerutgifter</v>
      </c>
      <c r="C109">
        <v>0</v>
      </c>
    </row>
    <row r="110" spans="1:9" x14ac:dyDescent="0.3">
      <c r="A110" s="16">
        <f>Totaler!A110:B217</f>
        <v>7830</v>
      </c>
      <c r="B110" t="str">
        <f>Totaler!B110:B217</f>
        <v>Tap fordringer</v>
      </c>
      <c r="C110">
        <v>0</v>
      </c>
      <c r="D110">
        <v>300</v>
      </c>
      <c r="E110">
        <v>1000</v>
      </c>
      <c r="F110">
        <v>600</v>
      </c>
      <c r="G110">
        <v>1000</v>
      </c>
      <c r="H110">
        <v>0</v>
      </c>
      <c r="I110">
        <v>1000</v>
      </c>
    </row>
    <row r="111" spans="1:9" x14ac:dyDescent="0.3">
      <c r="A111" s="16" t="str">
        <f>Totaler!A111:B218</f>
        <v>Sum Andre Kostnader</v>
      </c>
      <c r="B111" t="s">
        <v>125</v>
      </c>
      <c r="C111">
        <f t="shared" ref="C111:I111" si="13">SUM(C85:C110)</f>
        <v>29000</v>
      </c>
      <c r="D111">
        <f t="shared" si="13"/>
        <v>14776</v>
      </c>
      <c r="E111">
        <f t="shared" si="13"/>
        <v>16000</v>
      </c>
      <c r="F111">
        <f t="shared" si="13"/>
        <v>17142</v>
      </c>
      <c r="G111">
        <f t="shared" si="13"/>
        <v>19100</v>
      </c>
      <c r="H111">
        <f t="shared" si="13"/>
        <v>2132</v>
      </c>
      <c r="I111">
        <f t="shared" si="13"/>
        <v>12000</v>
      </c>
    </row>
    <row r="112" spans="1:9" x14ac:dyDescent="0.3">
      <c r="A112" s="16" t="str">
        <f>Totaler!A112:B219</f>
        <v>SUM KOSTNADER</v>
      </c>
      <c r="B112" t="s">
        <v>125</v>
      </c>
      <c r="C112">
        <f ca="1">SUM(C111+C83+C81+C76+C72+C68+C62+C58+C49+C43+C38+N42)</f>
        <v>65000</v>
      </c>
      <c r="D112">
        <f t="shared" ref="D112:I112" si="14">SUM(D111+D83+D81+D76+D72+D68+D62+D58+D49+D43+D38+N42)</f>
        <v>40966</v>
      </c>
      <c r="E112">
        <f t="shared" si="14"/>
        <v>56000</v>
      </c>
      <c r="F112">
        <f t="shared" si="14"/>
        <v>20180</v>
      </c>
      <c r="G112">
        <f t="shared" si="14"/>
        <v>46700</v>
      </c>
      <c r="H112">
        <f t="shared" si="14"/>
        <v>32472</v>
      </c>
      <c r="I112">
        <f t="shared" si="14"/>
        <v>47600</v>
      </c>
    </row>
    <row r="113" spans="1:9" x14ac:dyDescent="0.3">
      <c r="A113" s="16" t="str">
        <f>Totaler!A113:B220</f>
        <v>DRIFTSRESULTAT</v>
      </c>
      <c r="B113" t="s">
        <v>125</v>
      </c>
      <c r="C113">
        <f t="shared" ref="C113:I113" ca="1" si="15">SUM(C30-C112)</f>
        <v>2000</v>
      </c>
      <c r="D113">
        <f t="shared" si="15"/>
        <v>11857</v>
      </c>
      <c r="E113">
        <f t="shared" si="15"/>
        <v>4000</v>
      </c>
      <c r="F113">
        <f t="shared" si="15"/>
        <v>43932</v>
      </c>
      <c r="G113">
        <f t="shared" si="15"/>
        <v>13300</v>
      </c>
      <c r="H113">
        <f t="shared" si="15"/>
        <v>26254</v>
      </c>
      <c r="I113">
        <f t="shared" si="15"/>
        <v>2400</v>
      </c>
    </row>
    <row r="114" spans="1:9" x14ac:dyDescent="0.3">
      <c r="A114" s="16">
        <f>Totaler!A114:B221</f>
        <v>8050</v>
      </c>
      <c r="B114" t="str">
        <f>Totaler!B114:B221</f>
        <v>Annen Renteinntekt</v>
      </c>
      <c r="C114">
        <v>0</v>
      </c>
      <c r="D114">
        <v>2383</v>
      </c>
      <c r="E114">
        <v>0</v>
      </c>
      <c r="F114">
        <v>3055</v>
      </c>
      <c r="G114">
        <v>0</v>
      </c>
      <c r="H114">
        <v>0</v>
      </c>
      <c r="I114">
        <v>0</v>
      </c>
    </row>
    <row r="115" spans="1:9" x14ac:dyDescent="0.3">
      <c r="A115" s="16">
        <f>Totaler!A115:B222</f>
        <v>8051</v>
      </c>
      <c r="B115" t="str">
        <f>Totaler!B115:B222</f>
        <v>Renteinntekt bankinnskudd</v>
      </c>
      <c r="C115">
        <v>5000</v>
      </c>
      <c r="D115">
        <v>5226</v>
      </c>
      <c r="E115">
        <v>0</v>
      </c>
      <c r="F115">
        <v>794</v>
      </c>
      <c r="G115">
        <v>800</v>
      </c>
      <c r="H115">
        <v>555</v>
      </c>
      <c r="I115">
        <v>800</v>
      </c>
    </row>
    <row r="116" spans="1:9" x14ac:dyDescent="0.3">
      <c r="A116" s="16">
        <f>Totaler!A116:B223</f>
        <v>8055</v>
      </c>
      <c r="B116" t="str">
        <f>Totaler!B116:B223</f>
        <v>Renteinntekt kundefordringer</v>
      </c>
      <c r="C116">
        <v>0</v>
      </c>
      <c r="D116">
        <v>2470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9" x14ac:dyDescent="0.3">
      <c r="A117" s="16" t="str">
        <f>Totaler!A117:B224</f>
        <v>Sum Finansinntekter</v>
      </c>
      <c r="C117">
        <f t="shared" ref="C117:H117" si="16">SUM(C114:C116)</f>
        <v>5000</v>
      </c>
      <c r="D117">
        <f t="shared" si="16"/>
        <v>10079</v>
      </c>
      <c r="E117">
        <f t="shared" si="16"/>
        <v>0</v>
      </c>
      <c r="F117">
        <f t="shared" si="16"/>
        <v>3849</v>
      </c>
      <c r="G117">
        <f t="shared" si="16"/>
        <v>800</v>
      </c>
      <c r="H117">
        <f t="shared" si="16"/>
        <v>555</v>
      </c>
      <c r="I117">
        <v>600</v>
      </c>
    </row>
    <row r="118" spans="1:9" x14ac:dyDescent="0.3">
      <c r="A118" s="16">
        <f>Totaler!A118:B225</f>
        <v>8150</v>
      </c>
      <c r="B118" t="str">
        <f>Totaler!B118:B225</f>
        <v>Annen Rentekostnad</v>
      </c>
    </row>
    <row r="119" spans="1:9" x14ac:dyDescent="0.3">
      <c r="A119" s="16">
        <f>Totaler!A119:B226</f>
        <v>8155</v>
      </c>
      <c r="B119" t="str">
        <f>Totaler!B119:B226</f>
        <v>Rentekostnader leverandører</v>
      </c>
      <c r="C119">
        <v>200</v>
      </c>
      <c r="F119">
        <v>494</v>
      </c>
      <c r="H119">
        <v>0</v>
      </c>
    </row>
    <row r="120" spans="1:9" x14ac:dyDescent="0.3">
      <c r="A120" s="16">
        <f>Totaler!A120:B227</f>
        <v>8170</v>
      </c>
      <c r="B120" t="str">
        <f>Totaler!B120:B227</f>
        <v>Annen Finanskostnad</v>
      </c>
      <c r="C120">
        <v>2000</v>
      </c>
      <c r="D120">
        <v>3887</v>
      </c>
      <c r="E120">
        <v>4000</v>
      </c>
      <c r="F120">
        <v>3062</v>
      </c>
      <c r="G120">
        <v>3000</v>
      </c>
      <c r="H120">
        <v>2627</v>
      </c>
      <c r="I120">
        <v>3000</v>
      </c>
    </row>
    <row r="121" spans="1:9" x14ac:dyDescent="0.3">
      <c r="A121" s="16" t="str">
        <f>Totaler!A121:B228</f>
        <v>Sum finanskostnader</v>
      </c>
      <c r="C121">
        <f t="shared" ref="C121:I121" si="17">SUM(C118:C120)</f>
        <v>2200</v>
      </c>
      <c r="D121">
        <f t="shared" si="17"/>
        <v>3887</v>
      </c>
      <c r="E121">
        <f t="shared" si="17"/>
        <v>4000</v>
      </c>
      <c r="F121">
        <f t="shared" si="17"/>
        <v>3556</v>
      </c>
      <c r="G121">
        <f t="shared" si="17"/>
        <v>3000</v>
      </c>
      <c r="H121">
        <f t="shared" si="17"/>
        <v>2627</v>
      </c>
      <c r="I121">
        <f t="shared" si="17"/>
        <v>3000</v>
      </c>
    </row>
    <row r="122" spans="1:9" x14ac:dyDescent="0.3">
      <c r="A122" s="16" t="str">
        <f>Totaler!A122:B229</f>
        <v>FINANSRESULTAT</v>
      </c>
      <c r="C122">
        <f t="shared" ref="C122:I122" si="18">SUM(C117-C121)</f>
        <v>2800</v>
      </c>
      <c r="D122">
        <f t="shared" si="18"/>
        <v>6192</v>
      </c>
      <c r="E122">
        <f t="shared" si="18"/>
        <v>-4000</v>
      </c>
      <c r="F122">
        <f t="shared" si="18"/>
        <v>293</v>
      </c>
      <c r="G122">
        <f t="shared" si="18"/>
        <v>-2200</v>
      </c>
      <c r="H122">
        <f t="shared" si="18"/>
        <v>-2072</v>
      </c>
      <c r="I122">
        <f t="shared" si="18"/>
        <v>-2400</v>
      </c>
    </row>
    <row r="123" spans="1:9" x14ac:dyDescent="0.3">
      <c r="A123" s="16" t="str">
        <f>Totaler!A123:B230</f>
        <v>ORDINÆRT ÅRSRESULTAT</v>
      </c>
      <c r="C123">
        <f t="shared" ref="C123:I123" ca="1" si="19">SUM(C113+C122)</f>
        <v>4800</v>
      </c>
      <c r="D123">
        <f t="shared" si="19"/>
        <v>18049</v>
      </c>
      <c r="E123">
        <f t="shared" si="19"/>
        <v>0</v>
      </c>
      <c r="F123">
        <f t="shared" si="19"/>
        <v>44225</v>
      </c>
      <c r="G123">
        <f t="shared" si="19"/>
        <v>11100</v>
      </c>
      <c r="H123">
        <f t="shared" si="19"/>
        <v>24182</v>
      </c>
      <c r="I123">
        <f t="shared" si="19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C4C5-E1D7-4AD4-8D9A-91BFB67F7EEE}">
  <dimension ref="A1:D123"/>
  <sheetViews>
    <sheetView topLeftCell="A98" workbookViewId="0">
      <selection activeCell="C117" sqref="C117"/>
    </sheetView>
  </sheetViews>
  <sheetFormatPr baseColWidth="10" defaultRowHeight="14.4" x14ac:dyDescent="0.3"/>
  <cols>
    <col min="2" max="2" width="29.33203125" customWidth="1"/>
    <col min="3" max="3" width="16" customWidth="1"/>
  </cols>
  <sheetData>
    <row r="1" spans="1:4" ht="31.2" x14ac:dyDescent="0.3">
      <c r="A1" s="1" t="s">
        <v>0</v>
      </c>
      <c r="C1" s="41" t="s">
        <v>127</v>
      </c>
      <c r="D1" s="55" t="s">
        <v>158</v>
      </c>
    </row>
    <row r="2" spans="1:4" x14ac:dyDescent="0.3">
      <c r="A2" s="2" t="s">
        <v>165</v>
      </c>
      <c r="B2" s="2" t="s">
        <v>166</v>
      </c>
      <c r="C2" s="42">
        <v>43830</v>
      </c>
    </row>
    <row r="4" spans="1:4" x14ac:dyDescent="0.3">
      <c r="A4" s="3">
        <v>3921</v>
      </c>
      <c r="B4" s="4" t="s">
        <v>3</v>
      </c>
      <c r="C4" s="5"/>
      <c r="D4" s="5">
        <v>2500</v>
      </c>
    </row>
    <row r="5" spans="1:4" x14ac:dyDescent="0.3">
      <c r="A5" s="6">
        <v>3922</v>
      </c>
      <c r="B5" s="7" t="s">
        <v>4</v>
      </c>
      <c r="C5" s="8"/>
      <c r="D5" s="8"/>
    </row>
    <row r="6" spans="1:4" x14ac:dyDescent="0.3">
      <c r="A6" s="6">
        <v>3923</v>
      </c>
      <c r="B6" s="9" t="s">
        <v>5</v>
      </c>
      <c r="C6" s="8"/>
      <c r="D6" s="8"/>
    </row>
    <row r="7" spans="1:4" x14ac:dyDescent="0.3">
      <c r="A7" s="6">
        <v>3924</v>
      </c>
      <c r="B7" s="10" t="s">
        <v>6</v>
      </c>
      <c r="C7" s="8"/>
      <c r="D7" s="8"/>
    </row>
    <row r="8" spans="1:4" x14ac:dyDescent="0.3">
      <c r="A8" s="6">
        <v>3925</v>
      </c>
      <c r="B8" s="10" t="s">
        <v>7</v>
      </c>
      <c r="C8" s="8"/>
      <c r="D8" s="8"/>
    </row>
    <row r="9" spans="1:4" x14ac:dyDescent="0.3">
      <c r="A9" s="6">
        <v>3926</v>
      </c>
      <c r="B9" s="10" t="s">
        <v>8</v>
      </c>
      <c r="C9" s="8"/>
      <c r="D9" s="8"/>
    </row>
    <row r="10" spans="1:4" x14ac:dyDescent="0.3">
      <c r="A10" s="6">
        <v>3927</v>
      </c>
      <c r="B10" s="10" t="s">
        <v>129</v>
      </c>
      <c r="C10" s="8"/>
      <c r="D10" s="8"/>
    </row>
    <row r="11" spans="1:4" x14ac:dyDescent="0.3">
      <c r="A11" s="6">
        <v>3928</v>
      </c>
      <c r="B11" s="10" t="s">
        <v>130</v>
      </c>
      <c r="C11" s="8"/>
      <c r="D11" s="8"/>
    </row>
    <row r="12" spans="1:4" x14ac:dyDescent="0.3">
      <c r="A12" s="6">
        <v>3232</v>
      </c>
      <c r="B12" s="10" t="s">
        <v>161</v>
      </c>
      <c r="C12" s="8"/>
      <c r="D12" s="8"/>
    </row>
    <row r="13" spans="1:4" x14ac:dyDescent="0.3">
      <c r="A13" s="6">
        <v>3950</v>
      </c>
      <c r="B13" s="9" t="s">
        <v>9</v>
      </c>
      <c r="C13" s="8"/>
      <c r="D13" s="8"/>
    </row>
    <row r="14" spans="1:4" x14ac:dyDescent="0.3">
      <c r="A14" s="11">
        <v>3957</v>
      </c>
      <c r="B14" s="9" t="s">
        <v>10</v>
      </c>
      <c r="C14" s="8"/>
      <c r="D14" s="8"/>
    </row>
    <row r="15" spans="1:4" x14ac:dyDescent="0.3">
      <c r="A15" s="11">
        <v>3958</v>
      </c>
      <c r="B15" s="9" t="s">
        <v>11</v>
      </c>
      <c r="C15" s="8"/>
      <c r="D15" s="8"/>
    </row>
    <row r="16" spans="1:4" x14ac:dyDescent="0.3">
      <c r="A16" s="6">
        <v>3960</v>
      </c>
      <c r="B16" s="7" t="s">
        <v>12</v>
      </c>
      <c r="C16" s="8"/>
      <c r="D16" s="8"/>
    </row>
    <row r="17" spans="1:4" x14ac:dyDescent="0.3">
      <c r="A17" s="6">
        <v>3961</v>
      </c>
      <c r="B17" s="7" t="s">
        <v>13</v>
      </c>
      <c r="C17" s="8">
        <v>0</v>
      </c>
      <c r="D17" s="8"/>
    </row>
    <row r="18" spans="1:4" x14ac:dyDescent="0.3">
      <c r="A18" s="6">
        <v>3962</v>
      </c>
      <c r="B18" s="7" t="s">
        <v>14</v>
      </c>
      <c r="C18" s="8"/>
      <c r="D18" s="8"/>
    </row>
    <row r="19" spans="1:4" x14ac:dyDescent="0.3">
      <c r="A19" s="6">
        <v>3963</v>
      </c>
      <c r="B19" s="7" t="s">
        <v>15</v>
      </c>
      <c r="C19" s="8"/>
      <c r="D19" s="8"/>
    </row>
    <row r="20" spans="1:4" x14ac:dyDescent="0.3">
      <c r="A20" s="6">
        <v>3964</v>
      </c>
      <c r="B20" s="7" t="s">
        <v>16</v>
      </c>
      <c r="C20" s="8"/>
      <c r="D20" s="8"/>
    </row>
    <row r="21" spans="1:4" x14ac:dyDescent="0.3">
      <c r="A21" s="6">
        <v>3966</v>
      </c>
      <c r="B21" s="9" t="s">
        <v>17</v>
      </c>
      <c r="C21" s="8"/>
      <c r="D21" s="8"/>
    </row>
    <row r="22" spans="1:4" x14ac:dyDescent="0.3">
      <c r="A22" s="6">
        <v>3967</v>
      </c>
      <c r="B22" s="9" t="s">
        <v>18</v>
      </c>
      <c r="C22" s="8"/>
      <c r="D22" s="8"/>
    </row>
    <row r="23" spans="1:4" x14ac:dyDescent="0.3">
      <c r="A23" s="6">
        <v>3968</v>
      </c>
      <c r="B23" s="9" t="s">
        <v>19</v>
      </c>
      <c r="C23" s="8"/>
      <c r="D23" s="8"/>
    </row>
    <row r="24" spans="1:4" x14ac:dyDescent="0.3">
      <c r="A24" s="6">
        <v>3971</v>
      </c>
      <c r="B24" s="9" t="s">
        <v>20</v>
      </c>
      <c r="C24" s="8"/>
      <c r="D24" s="8"/>
    </row>
    <row r="25" spans="1:4" x14ac:dyDescent="0.3">
      <c r="A25" s="6">
        <v>3972</v>
      </c>
      <c r="B25" s="9" t="s">
        <v>21</v>
      </c>
      <c r="C25" s="8"/>
      <c r="D25" s="8"/>
    </row>
    <row r="26" spans="1:4" x14ac:dyDescent="0.3">
      <c r="A26" s="6">
        <v>3973</v>
      </c>
      <c r="B26" s="7" t="s">
        <v>22</v>
      </c>
      <c r="C26" s="8"/>
      <c r="D26" s="8"/>
    </row>
    <row r="27" spans="1:4" x14ac:dyDescent="0.3">
      <c r="A27" s="6">
        <v>3982</v>
      </c>
      <c r="B27" s="9" t="s">
        <v>23</v>
      </c>
      <c r="C27" s="8"/>
      <c r="D27" s="8"/>
    </row>
    <row r="28" spans="1:4" x14ac:dyDescent="0.3">
      <c r="A28" s="6">
        <v>3983</v>
      </c>
      <c r="B28" s="9" t="s">
        <v>24</v>
      </c>
      <c r="C28" s="8"/>
      <c r="D28" s="8"/>
    </row>
    <row r="29" spans="1:4" x14ac:dyDescent="0.3">
      <c r="A29" s="6">
        <v>3990</v>
      </c>
      <c r="B29" s="7" t="s">
        <v>25</v>
      </c>
      <c r="C29" s="8">
        <v>17000</v>
      </c>
      <c r="D29" s="8"/>
    </row>
    <row r="30" spans="1:4" x14ac:dyDescent="0.3">
      <c r="A30" s="12" t="s">
        <v>26</v>
      </c>
      <c r="C30">
        <f>SUM(C4:C29)</f>
        <v>17000</v>
      </c>
      <c r="D30">
        <f>SUM(D4:D29)</f>
        <v>2500</v>
      </c>
    </row>
    <row r="31" spans="1:4" x14ac:dyDescent="0.3">
      <c r="A31">
        <v>5000</v>
      </c>
      <c r="B31" t="s">
        <v>27</v>
      </c>
      <c r="D31">
        <v>0</v>
      </c>
    </row>
    <row r="32" spans="1:4" x14ac:dyDescent="0.3">
      <c r="A32">
        <v>5001</v>
      </c>
      <c r="B32" t="s">
        <v>28</v>
      </c>
      <c r="D32" s="53">
        <v>0</v>
      </c>
    </row>
    <row r="33" spans="1:4" x14ac:dyDescent="0.3">
      <c r="A33">
        <v>5006</v>
      </c>
      <c r="B33" t="s">
        <v>135</v>
      </c>
      <c r="D33">
        <v>0</v>
      </c>
    </row>
    <row r="34" spans="1:4" x14ac:dyDescent="0.3">
      <c r="A34">
        <v>5330</v>
      </c>
      <c r="B34" t="s">
        <v>29</v>
      </c>
      <c r="D34" s="53">
        <v>0</v>
      </c>
    </row>
    <row r="35" spans="1:4" x14ac:dyDescent="0.3">
      <c r="A35" s="12" t="s">
        <v>30</v>
      </c>
      <c r="C35">
        <f>SUM(C31:C34)</f>
        <v>0</v>
      </c>
      <c r="D35">
        <f>SUM(D31:D34)</f>
        <v>0</v>
      </c>
    </row>
    <row r="36" spans="1:4" x14ac:dyDescent="0.3">
      <c r="A36">
        <v>5400</v>
      </c>
      <c r="B36" t="s">
        <v>31</v>
      </c>
      <c r="D36">
        <v>0</v>
      </c>
    </row>
    <row r="37" spans="1:4" x14ac:dyDescent="0.3">
      <c r="A37" s="12" t="s">
        <v>32</v>
      </c>
      <c r="C37">
        <f>SUM(C36)</f>
        <v>0</v>
      </c>
      <c r="D37">
        <f>SUM(D36)</f>
        <v>0</v>
      </c>
    </row>
    <row r="38" spans="1:4" x14ac:dyDescent="0.3">
      <c r="A38" s="12" t="s">
        <v>33</v>
      </c>
      <c r="C38">
        <f>SUM(C35+C37)</f>
        <v>0</v>
      </c>
      <c r="D38">
        <f>SUM(D35+D37)</f>
        <v>0</v>
      </c>
    </row>
    <row r="39" spans="1:4" x14ac:dyDescent="0.3">
      <c r="A39" s="6">
        <v>6000</v>
      </c>
      <c r="B39" s="9" t="s">
        <v>34</v>
      </c>
    </row>
    <row r="40" spans="1:4" x14ac:dyDescent="0.3">
      <c r="A40" s="6">
        <v>6014</v>
      </c>
      <c r="B40" s="9" t="s">
        <v>35</v>
      </c>
    </row>
    <row r="41" spans="1:4" x14ac:dyDescent="0.3">
      <c r="A41" s="6">
        <v>6015</v>
      </c>
      <c r="B41" s="9" t="s">
        <v>36</v>
      </c>
    </row>
    <row r="42" spans="1:4" x14ac:dyDescent="0.3">
      <c r="A42" s="6">
        <v>6018</v>
      </c>
      <c r="B42" s="9" t="s">
        <v>37</v>
      </c>
    </row>
    <row r="43" spans="1:4" x14ac:dyDescent="0.3">
      <c r="A43" s="12" t="s">
        <v>44</v>
      </c>
      <c r="C43">
        <f>SUM(C39:C42)</f>
        <v>0</v>
      </c>
      <c r="D43">
        <f>SUM(D39:D42)</f>
        <v>0</v>
      </c>
    </row>
    <row r="44" spans="1:4" x14ac:dyDescent="0.3">
      <c r="A44" s="6">
        <v>6300</v>
      </c>
      <c r="B44" s="7" t="s">
        <v>38</v>
      </c>
    </row>
    <row r="45" spans="1:4" x14ac:dyDescent="0.3">
      <c r="A45" s="6">
        <v>6301</v>
      </c>
      <c r="B45" s="7" t="s">
        <v>39</v>
      </c>
    </row>
    <row r="46" spans="1:4" x14ac:dyDescent="0.3">
      <c r="A46" s="6">
        <v>6360</v>
      </c>
      <c r="B46" s="7" t="s">
        <v>40</v>
      </c>
      <c r="C46">
        <v>0</v>
      </c>
      <c r="D46">
        <v>0</v>
      </c>
    </row>
    <row r="47" spans="1:4" x14ac:dyDescent="0.3">
      <c r="A47" s="6">
        <v>6380</v>
      </c>
      <c r="B47" s="7" t="s">
        <v>41</v>
      </c>
    </row>
    <row r="48" spans="1:4" x14ac:dyDescent="0.3">
      <c r="A48" s="6">
        <v>6390</v>
      </c>
      <c r="B48" s="9" t="s">
        <v>42</v>
      </c>
      <c r="C48" t="s">
        <v>125</v>
      </c>
    </row>
    <row r="49" spans="1:4" x14ac:dyDescent="0.3">
      <c r="A49" s="12" t="s">
        <v>43</v>
      </c>
      <c r="C49">
        <f>SUM(C44:C48)</f>
        <v>0</v>
      </c>
      <c r="D49">
        <f>SUM(D44:D48)</f>
        <v>0</v>
      </c>
    </row>
    <row r="50" spans="1:4" x14ac:dyDescent="0.3">
      <c r="A50" s="6">
        <v>6540</v>
      </c>
      <c r="B50" s="7" t="s">
        <v>45</v>
      </c>
      <c r="C50">
        <v>0</v>
      </c>
      <c r="D50">
        <v>0</v>
      </c>
    </row>
    <row r="51" spans="1:4" x14ac:dyDescent="0.3">
      <c r="A51" s="6">
        <v>6542</v>
      </c>
      <c r="B51" s="13" t="s">
        <v>46</v>
      </c>
    </row>
    <row r="52" spans="1:4" x14ac:dyDescent="0.3">
      <c r="A52" s="6">
        <v>6551</v>
      </c>
      <c r="B52" s="7" t="s">
        <v>47</v>
      </c>
      <c r="C52">
        <v>0</v>
      </c>
      <c r="D52">
        <v>0</v>
      </c>
    </row>
    <row r="53" spans="1:4" x14ac:dyDescent="0.3">
      <c r="A53" s="6">
        <v>6552</v>
      </c>
      <c r="B53" s="9" t="s">
        <v>48</v>
      </c>
    </row>
    <row r="54" spans="1:4" x14ac:dyDescent="0.3">
      <c r="A54" s="6">
        <v>6553</v>
      </c>
      <c r="B54" s="7" t="s">
        <v>49</v>
      </c>
      <c r="C54">
        <v>0</v>
      </c>
    </row>
    <row r="55" spans="1:4" x14ac:dyDescent="0.3">
      <c r="A55" s="6">
        <v>6554</v>
      </c>
      <c r="B55" s="7" t="s">
        <v>139</v>
      </c>
      <c r="C55">
        <v>0</v>
      </c>
      <c r="D55">
        <v>0</v>
      </c>
    </row>
    <row r="56" spans="1:4" x14ac:dyDescent="0.3">
      <c r="A56" s="6">
        <v>6555</v>
      </c>
      <c r="B56" s="7" t="s">
        <v>50</v>
      </c>
      <c r="C56">
        <v>0</v>
      </c>
    </row>
    <row r="57" spans="1:4" x14ac:dyDescent="0.3">
      <c r="A57" s="7">
        <v>6563</v>
      </c>
      <c r="B57" s="7" t="s">
        <v>132</v>
      </c>
      <c r="C57">
        <v>0</v>
      </c>
      <c r="D57">
        <v>0</v>
      </c>
    </row>
    <row r="58" spans="1:4" x14ac:dyDescent="0.3">
      <c r="A58" s="12" t="s">
        <v>51</v>
      </c>
      <c r="C58">
        <f>SUM(C50:C57)</f>
        <v>0</v>
      </c>
      <c r="D58">
        <f>SUM(D50:D57)</f>
        <v>0</v>
      </c>
    </row>
    <row r="59" spans="1:4" x14ac:dyDescent="0.3">
      <c r="A59" s="14">
        <v>6700</v>
      </c>
      <c r="B59" t="s">
        <v>52</v>
      </c>
      <c r="C59">
        <v>0</v>
      </c>
      <c r="D59">
        <v>0</v>
      </c>
    </row>
    <row r="60" spans="1:4" x14ac:dyDescent="0.3">
      <c r="A60" s="14">
        <v>6705</v>
      </c>
      <c r="B60" t="s">
        <v>53</v>
      </c>
      <c r="C60">
        <v>0</v>
      </c>
      <c r="D60">
        <v>0</v>
      </c>
    </row>
    <row r="61" spans="1:4" x14ac:dyDescent="0.3">
      <c r="A61" s="14">
        <v>6706</v>
      </c>
      <c r="B61" t="s">
        <v>54</v>
      </c>
      <c r="C61">
        <v>235</v>
      </c>
      <c r="D61">
        <v>0</v>
      </c>
    </row>
    <row r="62" spans="1:4" x14ac:dyDescent="0.3">
      <c r="A62" s="12" t="s">
        <v>55</v>
      </c>
      <c r="C62">
        <f>SUM(C59:C61)</f>
        <v>235</v>
      </c>
      <c r="D62">
        <f>SUM(D59:D61)</f>
        <v>0</v>
      </c>
    </row>
    <row r="63" spans="1:4" x14ac:dyDescent="0.3">
      <c r="A63" s="14">
        <v>6800</v>
      </c>
      <c r="B63" t="s">
        <v>56</v>
      </c>
      <c r="C63">
        <v>0</v>
      </c>
      <c r="D63">
        <v>0</v>
      </c>
    </row>
    <row r="64" spans="1:4" x14ac:dyDescent="0.3">
      <c r="A64" s="14">
        <v>6890</v>
      </c>
      <c r="B64" t="s">
        <v>57</v>
      </c>
      <c r="C64">
        <v>0</v>
      </c>
      <c r="D64">
        <v>0</v>
      </c>
    </row>
    <row r="65" spans="1:4" x14ac:dyDescent="0.3">
      <c r="A65" s="14">
        <v>6820</v>
      </c>
      <c r="B65" t="s">
        <v>133</v>
      </c>
      <c r="C65">
        <v>0</v>
      </c>
      <c r="D65">
        <v>0</v>
      </c>
    </row>
    <row r="66" spans="1:4" x14ac:dyDescent="0.3">
      <c r="A66" s="14">
        <v>6840</v>
      </c>
      <c r="B66" t="s">
        <v>134</v>
      </c>
      <c r="C66">
        <v>0</v>
      </c>
    </row>
    <row r="67" spans="1:4" x14ac:dyDescent="0.3">
      <c r="A67" s="43">
        <v>7322</v>
      </c>
      <c r="B67" t="s">
        <v>136</v>
      </c>
      <c r="C67" s="12">
        <v>0</v>
      </c>
      <c r="D67">
        <v>0</v>
      </c>
    </row>
    <row r="68" spans="1:4" x14ac:dyDescent="0.3">
      <c r="A68" s="12" t="s">
        <v>58</v>
      </c>
      <c r="C68">
        <f>SUM(C63:C67)</f>
        <v>0</v>
      </c>
      <c r="D68">
        <f>SUM(D63:D67)</f>
        <v>0</v>
      </c>
    </row>
    <row r="69" spans="1:4" x14ac:dyDescent="0.3">
      <c r="A69" s="14">
        <v>6903</v>
      </c>
      <c r="B69" t="s">
        <v>59</v>
      </c>
      <c r="C69">
        <v>0</v>
      </c>
      <c r="D69">
        <v>0</v>
      </c>
    </row>
    <row r="70" spans="1:4" x14ac:dyDescent="0.3">
      <c r="A70" s="14">
        <v>6907</v>
      </c>
      <c r="B70" t="s">
        <v>60</v>
      </c>
      <c r="C70">
        <v>0</v>
      </c>
      <c r="D70">
        <v>0</v>
      </c>
    </row>
    <row r="71" spans="1:4" x14ac:dyDescent="0.3">
      <c r="A71" s="14">
        <v>6940</v>
      </c>
      <c r="B71" t="s">
        <v>61</v>
      </c>
      <c r="D71">
        <v>0</v>
      </c>
    </row>
    <row r="72" spans="1:4" x14ac:dyDescent="0.3">
      <c r="A72" s="12" t="s">
        <v>62</v>
      </c>
      <c r="C72">
        <f>SUM(C69:C71)</f>
        <v>0</v>
      </c>
      <c r="D72">
        <f>SUM(D69:D71)</f>
        <v>0</v>
      </c>
    </row>
    <row r="73" spans="1:4" x14ac:dyDescent="0.3">
      <c r="A73" s="6">
        <v>7100</v>
      </c>
      <c r="B73" s="7" t="s">
        <v>63</v>
      </c>
    </row>
    <row r="74" spans="1:4" x14ac:dyDescent="0.3">
      <c r="A74" s="6">
        <v>7101</v>
      </c>
      <c r="B74" s="7" t="s">
        <v>64</v>
      </c>
      <c r="C74" t="s">
        <v>125</v>
      </c>
      <c r="D74">
        <v>0</v>
      </c>
    </row>
    <row r="75" spans="1:4" x14ac:dyDescent="0.3">
      <c r="A75" s="6">
        <v>7140</v>
      </c>
      <c r="B75" s="7" t="s">
        <v>65</v>
      </c>
      <c r="C75" t="s">
        <v>125</v>
      </c>
      <c r="D75">
        <v>0</v>
      </c>
    </row>
    <row r="76" spans="1:4" x14ac:dyDescent="0.3">
      <c r="A76" s="12" t="s">
        <v>66</v>
      </c>
      <c r="C76">
        <f>SUM(C73:C75)</f>
        <v>0</v>
      </c>
      <c r="D76">
        <f>SUM(D73:D75)</f>
        <v>0</v>
      </c>
    </row>
    <row r="77" spans="1:4" x14ac:dyDescent="0.3">
      <c r="A77" s="14">
        <v>7410</v>
      </c>
      <c r="B77" t="s">
        <v>67</v>
      </c>
      <c r="C77">
        <v>0</v>
      </c>
    </row>
    <row r="78" spans="1:4" x14ac:dyDescent="0.3">
      <c r="A78" s="14">
        <v>7420</v>
      </c>
      <c r="B78" t="s">
        <v>68</v>
      </c>
      <c r="C78">
        <v>0</v>
      </c>
      <c r="D78">
        <v>0</v>
      </c>
    </row>
    <row r="79" spans="1:4" x14ac:dyDescent="0.3">
      <c r="A79" s="14">
        <v>7430</v>
      </c>
      <c r="B79" t="s">
        <v>69</v>
      </c>
      <c r="C79">
        <v>0</v>
      </c>
      <c r="D79">
        <v>0</v>
      </c>
    </row>
    <row r="80" spans="1:4" x14ac:dyDescent="0.3">
      <c r="A80" s="14">
        <v>7600</v>
      </c>
      <c r="B80" t="s">
        <v>131</v>
      </c>
      <c r="C80" t="s">
        <v>125</v>
      </c>
      <c r="D80">
        <v>0</v>
      </c>
    </row>
    <row r="81" spans="1:4" x14ac:dyDescent="0.3">
      <c r="A81" s="12" t="s">
        <v>70</v>
      </c>
      <c r="C81">
        <f>SUM(C77:C80)</f>
        <v>0</v>
      </c>
      <c r="D81">
        <f>SUM(D77:D80)</f>
        <v>0</v>
      </c>
    </row>
    <row r="82" spans="1:4" x14ac:dyDescent="0.3">
      <c r="A82" s="14">
        <v>7500</v>
      </c>
      <c r="B82" t="s">
        <v>71</v>
      </c>
      <c r="C82">
        <v>0</v>
      </c>
      <c r="D82">
        <v>0</v>
      </c>
    </row>
    <row r="83" spans="1:4" x14ac:dyDescent="0.3">
      <c r="A83" s="12" t="s">
        <v>72</v>
      </c>
      <c r="C83">
        <f>SUM(C82)</f>
        <v>0</v>
      </c>
      <c r="D83">
        <f>SUM(D82)</f>
        <v>0</v>
      </c>
    </row>
    <row r="84" spans="1:4" x14ac:dyDescent="0.3">
      <c r="A84" s="12">
        <v>4301</v>
      </c>
      <c r="B84" t="s">
        <v>162</v>
      </c>
    </row>
    <row r="85" spans="1:4" x14ac:dyDescent="0.3">
      <c r="A85" s="12">
        <v>7710</v>
      </c>
      <c r="B85" t="s">
        <v>137</v>
      </c>
      <c r="C85">
        <v>0</v>
      </c>
      <c r="D85">
        <v>0</v>
      </c>
    </row>
    <row r="86" spans="1:4" x14ac:dyDescent="0.3">
      <c r="A86" s="6">
        <v>7730</v>
      </c>
      <c r="B86" s="7" t="s">
        <v>73</v>
      </c>
      <c r="C86">
        <v>5817</v>
      </c>
      <c r="D86">
        <v>1000</v>
      </c>
    </row>
    <row r="87" spans="1:4" x14ac:dyDescent="0.3">
      <c r="A87" s="6">
        <v>7731</v>
      </c>
      <c r="B87" s="7" t="s">
        <v>74</v>
      </c>
    </row>
    <row r="88" spans="1:4" x14ac:dyDescent="0.3">
      <c r="A88" s="6">
        <v>7750</v>
      </c>
      <c r="B88" s="9" t="s">
        <v>75</v>
      </c>
    </row>
    <row r="89" spans="1:4" x14ac:dyDescent="0.3">
      <c r="A89" s="6">
        <v>7751</v>
      </c>
      <c r="B89" s="10" t="s">
        <v>6</v>
      </c>
    </row>
    <row r="90" spans="1:4" x14ac:dyDescent="0.3">
      <c r="A90" s="6">
        <v>7752</v>
      </c>
      <c r="B90" s="10" t="s">
        <v>76</v>
      </c>
    </row>
    <row r="91" spans="1:4" x14ac:dyDescent="0.3">
      <c r="A91" s="6">
        <v>7753</v>
      </c>
      <c r="B91" s="10" t="s">
        <v>77</v>
      </c>
    </row>
    <row r="92" spans="1:4" x14ac:dyDescent="0.3">
      <c r="A92" s="6">
        <v>7760</v>
      </c>
      <c r="B92" s="7" t="s">
        <v>78</v>
      </c>
      <c r="C92">
        <v>0</v>
      </c>
      <c r="D92">
        <v>0</v>
      </c>
    </row>
    <row r="93" spans="1:4" x14ac:dyDescent="0.3">
      <c r="A93" s="6">
        <v>7761</v>
      </c>
      <c r="B93" s="7" t="s">
        <v>79</v>
      </c>
    </row>
    <row r="94" spans="1:4" x14ac:dyDescent="0.3">
      <c r="A94" s="6">
        <v>7762</v>
      </c>
      <c r="B94" s="7" t="s">
        <v>80</v>
      </c>
      <c r="C94">
        <v>0</v>
      </c>
      <c r="D94">
        <v>0</v>
      </c>
    </row>
    <row r="95" spans="1:4" x14ac:dyDescent="0.3">
      <c r="A95" s="6">
        <v>7763</v>
      </c>
      <c r="B95" s="9" t="s">
        <v>81</v>
      </c>
    </row>
    <row r="96" spans="1:4" x14ac:dyDescent="0.3">
      <c r="A96" s="6">
        <v>7764</v>
      </c>
      <c r="B96" s="9" t="s">
        <v>82</v>
      </c>
    </row>
    <row r="97" spans="1:4" x14ac:dyDescent="0.3">
      <c r="A97" s="6">
        <v>7765</v>
      </c>
      <c r="B97" s="7" t="s">
        <v>83</v>
      </c>
    </row>
    <row r="98" spans="1:4" x14ac:dyDescent="0.3">
      <c r="A98" s="6">
        <v>7766</v>
      </c>
      <c r="B98" s="7" t="s">
        <v>84</v>
      </c>
    </row>
    <row r="99" spans="1:4" x14ac:dyDescent="0.3">
      <c r="A99" s="6">
        <v>7767</v>
      </c>
      <c r="B99" s="7" t="s">
        <v>85</v>
      </c>
    </row>
    <row r="100" spans="1:4" x14ac:dyDescent="0.3">
      <c r="A100" s="6">
        <v>7768</v>
      </c>
      <c r="B100" s="7" t="s">
        <v>86</v>
      </c>
    </row>
    <row r="101" spans="1:4" x14ac:dyDescent="0.3">
      <c r="A101" s="6">
        <v>7769</v>
      </c>
      <c r="B101" s="7" t="s">
        <v>129</v>
      </c>
    </row>
    <row r="102" spans="1:4" x14ac:dyDescent="0.3">
      <c r="A102" s="6">
        <v>7770</v>
      </c>
      <c r="B102" s="7" t="s">
        <v>87</v>
      </c>
      <c r="C102">
        <v>1500</v>
      </c>
      <c r="D102">
        <v>0</v>
      </c>
    </row>
    <row r="103" spans="1:4" x14ac:dyDescent="0.3">
      <c r="A103" s="6">
        <v>7772</v>
      </c>
      <c r="B103" s="9" t="s">
        <v>88</v>
      </c>
    </row>
    <row r="104" spans="1:4" x14ac:dyDescent="0.3">
      <c r="A104" s="6">
        <v>7773</v>
      </c>
      <c r="B104" s="9" t="s">
        <v>89</v>
      </c>
    </row>
    <row r="105" spans="1:4" x14ac:dyDescent="0.3">
      <c r="A105" s="6">
        <v>7774</v>
      </c>
      <c r="B105" s="9" t="s">
        <v>90</v>
      </c>
    </row>
    <row r="106" spans="1:4" x14ac:dyDescent="0.3">
      <c r="A106" s="6">
        <v>7775</v>
      </c>
      <c r="B106" s="9" t="s">
        <v>91</v>
      </c>
    </row>
    <row r="107" spans="1:4" x14ac:dyDescent="0.3">
      <c r="A107" s="6">
        <v>7780</v>
      </c>
      <c r="B107" s="7" t="s">
        <v>92</v>
      </c>
      <c r="C107">
        <v>0</v>
      </c>
      <c r="D107">
        <v>0</v>
      </c>
    </row>
    <row r="108" spans="1:4" x14ac:dyDescent="0.3">
      <c r="A108" s="6">
        <v>7790</v>
      </c>
      <c r="B108" s="7" t="s">
        <v>93</v>
      </c>
      <c r="C108">
        <v>3726</v>
      </c>
      <c r="D108">
        <v>0</v>
      </c>
    </row>
    <row r="109" spans="1:4" x14ac:dyDescent="0.3">
      <c r="A109" s="6">
        <v>7791</v>
      </c>
      <c r="B109" s="7" t="s">
        <v>94</v>
      </c>
    </row>
    <row r="110" spans="1:4" x14ac:dyDescent="0.3">
      <c r="A110" s="6">
        <v>7830</v>
      </c>
      <c r="B110" s="7" t="s">
        <v>95</v>
      </c>
      <c r="C110">
        <v>0</v>
      </c>
      <c r="D110">
        <v>0</v>
      </c>
    </row>
    <row r="111" spans="1:4" x14ac:dyDescent="0.3">
      <c r="A111" s="12" t="s">
        <v>96</v>
      </c>
      <c r="C111">
        <f>SUM(C85:C110)</f>
        <v>11043</v>
      </c>
      <c r="D111">
        <f>SUM(D85:D110)</f>
        <v>1000</v>
      </c>
    </row>
    <row r="112" spans="1:4" x14ac:dyDescent="0.3">
      <c r="A112" s="12" t="s">
        <v>97</v>
      </c>
      <c r="C112">
        <f>SUM(C111+C83+C81+C76+C72+C68+C62+C58+C49+C43+C38+J42)</f>
        <v>11278</v>
      </c>
      <c r="D112">
        <f>SUM(D111+D83+D81+D76+D72+D68+D62+D58+D49+D43+D38+K42)</f>
        <v>1000</v>
      </c>
    </row>
    <row r="113" spans="1:4" x14ac:dyDescent="0.3">
      <c r="A113" s="12" t="s">
        <v>102</v>
      </c>
      <c r="C113" s="12">
        <f>SUM(C30-C112)</f>
        <v>5722</v>
      </c>
      <c r="D113" s="12">
        <f>SUM(D30-D112)</f>
        <v>1500</v>
      </c>
    </row>
    <row r="114" spans="1:4" ht="15.6" x14ac:dyDescent="0.3">
      <c r="A114">
        <v>8050</v>
      </c>
      <c r="B114" s="15" t="s">
        <v>98</v>
      </c>
      <c r="C114">
        <v>0</v>
      </c>
    </row>
    <row r="115" spans="1:4" ht="15.6" x14ac:dyDescent="0.3">
      <c r="A115">
        <v>8051</v>
      </c>
      <c r="B115" s="15" t="s">
        <v>99</v>
      </c>
      <c r="C115">
        <v>5</v>
      </c>
      <c r="D115">
        <v>0</v>
      </c>
    </row>
    <row r="116" spans="1:4" ht="15.6" x14ac:dyDescent="0.3">
      <c r="A116">
        <v>8055</v>
      </c>
      <c r="B116" s="15" t="s">
        <v>100</v>
      </c>
      <c r="C116">
        <v>0</v>
      </c>
      <c r="D116">
        <v>0</v>
      </c>
    </row>
    <row r="117" spans="1:4" x14ac:dyDescent="0.3">
      <c r="A117" s="12" t="s">
        <v>101</v>
      </c>
      <c r="C117">
        <f>SUM(C114:C116)</f>
        <v>5</v>
      </c>
      <c r="D117">
        <f>SUM(D114:D116)</f>
        <v>0</v>
      </c>
    </row>
    <row r="118" spans="1:4" ht="15.6" x14ac:dyDescent="0.3">
      <c r="A118">
        <v>8150</v>
      </c>
      <c r="B118" s="15" t="s">
        <v>103</v>
      </c>
      <c r="C118">
        <v>788</v>
      </c>
    </row>
    <row r="119" spans="1:4" ht="15.6" x14ac:dyDescent="0.3">
      <c r="A119">
        <v>8155</v>
      </c>
      <c r="B119" s="15" t="s">
        <v>104</v>
      </c>
    </row>
    <row r="120" spans="1:4" ht="15.6" x14ac:dyDescent="0.3">
      <c r="A120">
        <v>8170</v>
      </c>
      <c r="B120" s="15" t="s">
        <v>105</v>
      </c>
      <c r="C120">
        <v>0</v>
      </c>
      <c r="D120">
        <v>0</v>
      </c>
    </row>
    <row r="121" spans="1:4" x14ac:dyDescent="0.3">
      <c r="A121" s="12" t="s">
        <v>106</v>
      </c>
      <c r="C121">
        <v>0</v>
      </c>
      <c r="D121">
        <f>SUM(D118:D120)</f>
        <v>0</v>
      </c>
    </row>
    <row r="122" spans="1:4" x14ac:dyDescent="0.3">
      <c r="A122" s="12" t="s">
        <v>107</v>
      </c>
      <c r="C122">
        <f>SUM(C117-C121)</f>
        <v>5</v>
      </c>
      <c r="D122">
        <f>SUM(D117-D121)</f>
        <v>0</v>
      </c>
    </row>
    <row r="123" spans="1:4" x14ac:dyDescent="0.3">
      <c r="A123" s="12" t="s">
        <v>108</v>
      </c>
      <c r="B123" s="12"/>
      <c r="C123" s="12">
        <f>SUM(C113+C122)</f>
        <v>5727</v>
      </c>
      <c r="D123" s="12">
        <f>SUM(D113+D122)</f>
        <v>1500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8CB9-57FB-4923-B4A2-0B3512D0AD0E}">
  <dimension ref="A1:E123"/>
  <sheetViews>
    <sheetView topLeftCell="A100" workbookViewId="0">
      <selection activeCell="C124" sqref="C124"/>
    </sheetView>
  </sheetViews>
  <sheetFormatPr baseColWidth="10" defaultRowHeight="14.4" x14ac:dyDescent="0.3"/>
  <cols>
    <col min="2" max="2" width="29.33203125" customWidth="1"/>
    <col min="3" max="3" width="16" customWidth="1"/>
  </cols>
  <sheetData>
    <row r="1" spans="1:4" ht="31.2" x14ac:dyDescent="0.3">
      <c r="A1" s="1" t="s">
        <v>0</v>
      </c>
      <c r="C1" s="41" t="s">
        <v>127</v>
      </c>
      <c r="D1" s="55" t="s">
        <v>158</v>
      </c>
    </row>
    <row r="2" spans="1:4" x14ac:dyDescent="0.3">
      <c r="A2" s="2" t="s">
        <v>163</v>
      </c>
      <c r="B2" s="2" t="s">
        <v>164</v>
      </c>
      <c r="C2" s="42">
        <v>43830</v>
      </c>
    </row>
    <row r="4" spans="1:4" x14ac:dyDescent="0.3">
      <c r="A4" s="3">
        <v>3921</v>
      </c>
      <c r="B4" s="4" t="s">
        <v>3</v>
      </c>
      <c r="C4" s="5"/>
      <c r="D4" s="5"/>
    </row>
    <row r="5" spans="1:4" x14ac:dyDescent="0.3">
      <c r="A5" s="6">
        <v>3922</v>
      </c>
      <c r="B5" s="7" t="s">
        <v>4</v>
      </c>
      <c r="C5" s="8"/>
      <c r="D5" s="8"/>
    </row>
    <row r="6" spans="1:4" x14ac:dyDescent="0.3">
      <c r="A6" s="6">
        <v>3923</v>
      </c>
      <c r="B6" s="9" t="s">
        <v>5</v>
      </c>
      <c r="C6" s="8"/>
      <c r="D6" s="8"/>
    </row>
    <row r="7" spans="1:4" x14ac:dyDescent="0.3">
      <c r="A7" s="6">
        <v>3924</v>
      </c>
      <c r="B7" s="10" t="s">
        <v>6</v>
      </c>
      <c r="C7" s="8"/>
      <c r="D7" s="8"/>
    </row>
    <row r="8" spans="1:4" x14ac:dyDescent="0.3">
      <c r="A8" s="6">
        <v>3925</v>
      </c>
      <c r="B8" s="10" t="s">
        <v>7</v>
      </c>
      <c r="C8" s="8"/>
      <c r="D8" s="8"/>
    </row>
    <row r="9" spans="1:4" x14ac:dyDescent="0.3">
      <c r="A9" s="6">
        <v>3926</v>
      </c>
      <c r="B9" s="10" t="s">
        <v>8</v>
      </c>
      <c r="C9" s="8"/>
      <c r="D9" s="8"/>
    </row>
    <row r="10" spans="1:4" x14ac:dyDescent="0.3">
      <c r="A10" s="6">
        <v>3927</v>
      </c>
      <c r="B10" s="10" t="s">
        <v>129</v>
      </c>
      <c r="C10" s="8"/>
      <c r="D10" s="8"/>
    </row>
    <row r="11" spans="1:4" x14ac:dyDescent="0.3">
      <c r="A11" s="6">
        <v>3928</v>
      </c>
      <c r="B11" s="10" t="s">
        <v>130</v>
      </c>
      <c r="C11" s="8"/>
      <c r="D11" s="8"/>
    </row>
    <row r="12" spans="1:4" x14ac:dyDescent="0.3">
      <c r="A12" s="6">
        <v>3232</v>
      </c>
      <c r="B12" s="10" t="s">
        <v>161</v>
      </c>
      <c r="C12" s="8"/>
      <c r="D12" s="8"/>
    </row>
    <row r="13" spans="1:4" x14ac:dyDescent="0.3">
      <c r="A13" s="6">
        <v>3950</v>
      </c>
      <c r="B13" s="9" t="s">
        <v>9</v>
      </c>
      <c r="C13" s="8"/>
      <c r="D13" s="8"/>
    </row>
    <row r="14" spans="1:4" x14ac:dyDescent="0.3">
      <c r="A14" s="11">
        <v>3957</v>
      </c>
      <c r="B14" s="9" t="s">
        <v>10</v>
      </c>
      <c r="C14" s="8"/>
      <c r="D14" s="8"/>
    </row>
    <row r="15" spans="1:4" x14ac:dyDescent="0.3">
      <c r="A15" s="11">
        <v>3958</v>
      </c>
      <c r="B15" s="9" t="s">
        <v>11</v>
      </c>
      <c r="C15" s="8"/>
      <c r="D15" s="8"/>
    </row>
    <row r="16" spans="1:4" x14ac:dyDescent="0.3">
      <c r="A16" s="6">
        <v>3960</v>
      </c>
      <c r="B16" s="7" t="s">
        <v>12</v>
      </c>
      <c r="C16" s="8"/>
      <c r="D16" s="8"/>
    </row>
    <row r="17" spans="1:4" x14ac:dyDescent="0.3">
      <c r="A17" s="6">
        <v>3961</v>
      </c>
      <c r="B17" s="7" t="s">
        <v>13</v>
      </c>
      <c r="C17" s="8">
        <v>0</v>
      </c>
      <c r="D17" s="8"/>
    </row>
    <row r="18" spans="1:4" x14ac:dyDescent="0.3">
      <c r="A18" s="6">
        <v>3962</v>
      </c>
      <c r="B18" s="7" t="s">
        <v>14</v>
      </c>
      <c r="C18" s="8"/>
      <c r="D18" s="8"/>
    </row>
    <row r="19" spans="1:4" x14ac:dyDescent="0.3">
      <c r="A19" s="6">
        <v>3963</v>
      </c>
      <c r="B19" s="7" t="s">
        <v>15</v>
      </c>
      <c r="C19" s="8"/>
      <c r="D19" s="8"/>
    </row>
    <row r="20" spans="1:4" x14ac:dyDescent="0.3">
      <c r="A20" s="6">
        <v>3964</v>
      </c>
      <c r="B20" s="7" t="s">
        <v>16</v>
      </c>
      <c r="C20" s="8"/>
      <c r="D20" s="8"/>
    </row>
    <row r="21" spans="1:4" x14ac:dyDescent="0.3">
      <c r="A21" s="6">
        <v>3966</v>
      </c>
      <c r="B21" s="9" t="s">
        <v>17</v>
      </c>
      <c r="C21" s="8"/>
      <c r="D21" s="8"/>
    </row>
    <row r="22" spans="1:4" x14ac:dyDescent="0.3">
      <c r="A22" s="6">
        <v>3967</v>
      </c>
      <c r="B22" s="9" t="s">
        <v>18</v>
      </c>
      <c r="C22" s="8"/>
      <c r="D22" s="8"/>
    </row>
    <row r="23" spans="1:4" x14ac:dyDescent="0.3">
      <c r="A23" s="6">
        <v>3968</v>
      </c>
      <c r="B23" s="9" t="s">
        <v>19</v>
      </c>
      <c r="C23" s="8"/>
      <c r="D23" s="8"/>
    </row>
    <row r="24" spans="1:4" x14ac:dyDescent="0.3">
      <c r="A24" s="6">
        <v>3971</v>
      </c>
      <c r="B24" s="9" t="s">
        <v>20</v>
      </c>
      <c r="C24" s="8"/>
      <c r="D24" s="8"/>
    </row>
    <row r="25" spans="1:4" x14ac:dyDescent="0.3">
      <c r="A25" s="6">
        <v>3972</v>
      </c>
      <c r="B25" s="9" t="s">
        <v>21</v>
      </c>
      <c r="C25" s="8"/>
      <c r="D25" s="8"/>
    </row>
    <row r="26" spans="1:4" x14ac:dyDescent="0.3">
      <c r="A26" s="6">
        <v>3973</v>
      </c>
      <c r="B26" s="7" t="s">
        <v>22</v>
      </c>
      <c r="C26" s="8"/>
      <c r="D26" s="8"/>
    </row>
    <row r="27" spans="1:4" x14ac:dyDescent="0.3">
      <c r="A27" s="6">
        <v>3982</v>
      </c>
      <c r="B27" s="9" t="s">
        <v>23</v>
      </c>
      <c r="C27" s="8"/>
      <c r="D27" s="8"/>
    </row>
    <row r="28" spans="1:4" x14ac:dyDescent="0.3">
      <c r="A28" s="6">
        <v>3983</v>
      </c>
      <c r="B28" s="9" t="s">
        <v>24</v>
      </c>
      <c r="C28" s="8"/>
      <c r="D28" s="8"/>
    </row>
    <row r="29" spans="1:4" x14ac:dyDescent="0.3">
      <c r="A29" s="6">
        <v>3990</v>
      </c>
      <c r="B29" s="7" t="s">
        <v>25</v>
      </c>
      <c r="C29" s="8">
        <v>10000</v>
      </c>
      <c r="D29" s="8"/>
    </row>
    <row r="30" spans="1:4" x14ac:dyDescent="0.3">
      <c r="A30" s="12" t="s">
        <v>26</v>
      </c>
      <c r="C30">
        <f>SUM(C4:C29)</f>
        <v>10000</v>
      </c>
      <c r="D30">
        <f>SUM(D4:D29)</f>
        <v>0</v>
      </c>
    </row>
    <row r="31" spans="1:4" x14ac:dyDescent="0.3">
      <c r="A31">
        <v>5000</v>
      </c>
      <c r="B31" t="s">
        <v>27</v>
      </c>
      <c r="D31">
        <v>0</v>
      </c>
    </row>
    <row r="32" spans="1:4" x14ac:dyDescent="0.3">
      <c r="A32">
        <v>5001</v>
      </c>
      <c r="B32" t="s">
        <v>28</v>
      </c>
      <c r="D32" s="53">
        <v>0</v>
      </c>
    </row>
    <row r="33" spans="1:4" x14ac:dyDescent="0.3">
      <c r="A33">
        <v>5006</v>
      </c>
      <c r="B33" t="s">
        <v>135</v>
      </c>
      <c r="D33">
        <v>0</v>
      </c>
    </row>
    <row r="34" spans="1:4" x14ac:dyDescent="0.3">
      <c r="A34">
        <v>5330</v>
      </c>
      <c r="B34" t="s">
        <v>29</v>
      </c>
      <c r="D34" s="53">
        <v>0</v>
      </c>
    </row>
    <row r="35" spans="1:4" x14ac:dyDescent="0.3">
      <c r="A35" s="12" t="s">
        <v>30</v>
      </c>
      <c r="C35">
        <f>SUM(C31:C34)</f>
        <v>0</v>
      </c>
      <c r="D35">
        <f>SUM(D31:D34)</f>
        <v>0</v>
      </c>
    </row>
    <row r="36" spans="1:4" x14ac:dyDescent="0.3">
      <c r="A36">
        <v>5400</v>
      </c>
      <c r="B36" t="s">
        <v>31</v>
      </c>
      <c r="D36">
        <v>0</v>
      </c>
    </row>
    <row r="37" spans="1:4" x14ac:dyDescent="0.3">
      <c r="A37" s="12" t="s">
        <v>32</v>
      </c>
      <c r="C37">
        <f>SUM(C36)</f>
        <v>0</v>
      </c>
      <c r="D37">
        <f>SUM(D36)</f>
        <v>0</v>
      </c>
    </row>
    <row r="38" spans="1:4" x14ac:dyDescent="0.3">
      <c r="A38" s="12" t="s">
        <v>33</v>
      </c>
      <c r="C38">
        <f>SUM(C35+C37)</f>
        <v>0</v>
      </c>
      <c r="D38">
        <f>SUM(D35+D37)</f>
        <v>0</v>
      </c>
    </row>
    <row r="39" spans="1:4" x14ac:dyDescent="0.3">
      <c r="A39" s="6">
        <v>6000</v>
      </c>
      <c r="B39" s="9" t="s">
        <v>34</v>
      </c>
    </row>
    <row r="40" spans="1:4" x14ac:dyDescent="0.3">
      <c r="A40" s="6">
        <v>6014</v>
      </c>
      <c r="B40" s="9" t="s">
        <v>35</v>
      </c>
    </row>
    <row r="41" spans="1:4" x14ac:dyDescent="0.3">
      <c r="A41" s="6">
        <v>6015</v>
      </c>
      <c r="B41" s="9" t="s">
        <v>36</v>
      </c>
    </row>
    <row r="42" spans="1:4" x14ac:dyDescent="0.3">
      <c r="A42" s="6">
        <v>6018</v>
      </c>
      <c r="B42" s="9" t="s">
        <v>37</v>
      </c>
    </row>
    <row r="43" spans="1:4" x14ac:dyDescent="0.3">
      <c r="A43" s="12" t="s">
        <v>44</v>
      </c>
      <c r="C43">
        <f>SUM(C39:C42)</f>
        <v>0</v>
      </c>
      <c r="D43">
        <f>SUM(D39:D42)</f>
        <v>0</v>
      </c>
    </row>
    <row r="44" spans="1:4" x14ac:dyDescent="0.3">
      <c r="A44" s="6">
        <v>6300</v>
      </c>
      <c r="B44" s="7" t="s">
        <v>38</v>
      </c>
    </row>
    <row r="45" spans="1:4" x14ac:dyDescent="0.3">
      <c r="A45" s="6">
        <v>6301</v>
      </c>
      <c r="B45" s="7" t="s">
        <v>39</v>
      </c>
    </row>
    <row r="46" spans="1:4" x14ac:dyDescent="0.3">
      <c r="A46" s="6">
        <v>6360</v>
      </c>
      <c r="B46" s="7" t="s">
        <v>40</v>
      </c>
      <c r="C46">
        <v>0</v>
      </c>
      <c r="D46">
        <v>0</v>
      </c>
    </row>
    <row r="47" spans="1:4" x14ac:dyDescent="0.3">
      <c r="A47" s="6">
        <v>6380</v>
      </c>
      <c r="B47" s="7" t="s">
        <v>41</v>
      </c>
    </row>
    <row r="48" spans="1:4" x14ac:dyDescent="0.3">
      <c r="A48" s="6">
        <v>6390</v>
      </c>
      <c r="B48" s="9" t="s">
        <v>42</v>
      </c>
      <c r="C48" t="s">
        <v>125</v>
      </c>
    </row>
    <row r="49" spans="1:4" x14ac:dyDescent="0.3">
      <c r="A49" s="12" t="s">
        <v>43</v>
      </c>
      <c r="C49">
        <f>SUM(C44:C48)</f>
        <v>0</v>
      </c>
      <c r="D49">
        <f>SUM(D44:D48)</f>
        <v>0</v>
      </c>
    </row>
    <row r="50" spans="1:4" x14ac:dyDescent="0.3">
      <c r="A50" s="6">
        <v>6540</v>
      </c>
      <c r="B50" s="7" t="s">
        <v>45</v>
      </c>
      <c r="C50">
        <v>0</v>
      </c>
      <c r="D50">
        <v>0</v>
      </c>
    </row>
    <row r="51" spans="1:4" x14ac:dyDescent="0.3">
      <c r="A51" s="6">
        <v>6542</v>
      </c>
      <c r="B51" s="13" t="s">
        <v>46</v>
      </c>
    </row>
    <row r="52" spans="1:4" x14ac:dyDescent="0.3">
      <c r="A52" s="6">
        <v>6551</v>
      </c>
      <c r="B52" s="7" t="s">
        <v>47</v>
      </c>
      <c r="C52">
        <v>0</v>
      </c>
      <c r="D52">
        <v>0</v>
      </c>
    </row>
    <row r="53" spans="1:4" x14ac:dyDescent="0.3">
      <c r="A53" s="6">
        <v>6552</v>
      </c>
      <c r="B53" s="9" t="s">
        <v>48</v>
      </c>
    </row>
    <row r="54" spans="1:4" x14ac:dyDescent="0.3">
      <c r="A54" s="6">
        <v>6553</v>
      </c>
      <c r="B54" s="7" t="s">
        <v>49</v>
      </c>
      <c r="C54">
        <v>0</v>
      </c>
    </row>
    <row r="55" spans="1:4" x14ac:dyDescent="0.3">
      <c r="A55" s="6">
        <v>6554</v>
      </c>
      <c r="B55" s="7" t="s">
        <v>139</v>
      </c>
      <c r="C55">
        <v>0</v>
      </c>
      <c r="D55">
        <v>0</v>
      </c>
    </row>
    <row r="56" spans="1:4" x14ac:dyDescent="0.3">
      <c r="A56" s="6">
        <v>6555</v>
      </c>
      <c r="B56" s="7" t="s">
        <v>50</v>
      </c>
      <c r="C56">
        <v>0</v>
      </c>
    </row>
    <row r="57" spans="1:4" x14ac:dyDescent="0.3">
      <c r="A57" s="7">
        <v>6563</v>
      </c>
      <c r="B57" s="7" t="s">
        <v>132</v>
      </c>
      <c r="C57">
        <v>0</v>
      </c>
      <c r="D57">
        <v>0</v>
      </c>
    </row>
    <row r="58" spans="1:4" x14ac:dyDescent="0.3">
      <c r="A58" s="12" t="s">
        <v>51</v>
      </c>
      <c r="C58">
        <f>SUM(C50:C57)</f>
        <v>0</v>
      </c>
      <c r="D58">
        <f>SUM(D50:D57)</f>
        <v>0</v>
      </c>
    </row>
    <row r="59" spans="1:4" x14ac:dyDescent="0.3">
      <c r="A59" s="14">
        <v>6700</v>
      </c>
      <c r="B59" t="s">
        <v>52</v>
      </c>
      <c r="C59">
        <v>0</v>
      </c>
      <c r="D59">
        <v>0</v>
      </c>
    </row>
    <row r="60" spans="1:4" x14ac:dyDescent="0.3">
      <c r="A60" s="14">
        <v>6705</v>
      </c>
      <c r="B60" t="s">
        <v>53</v>
      </c>
      <c r="C60">
        <v>0</v>
      </c>
      <c r="D60">
        <v>0</v>
      </c>
    </row>
    <row r="61" spans="1:4" x14ac:dyDescent="0.3">
      <c r="A61" s="14">
        <v>6706</v>
      </c>
      <c r="B61" t="s">
        <v>54</v>
      </c>
      <c r="C61">
        <v>235</v>
      </c>
      <c r="D61">
        <v>0</v>
      </c>
    </row>
    <row r="62" spans="1:4" x14ac:dyDescent="0.3">
      <c r="A62" s="12" t="s">
        <v>55</v>
      </c>
      <c r="C62">
        <f>SUM(C59:C61)</f>
        <v>235</v>
      </c>
      <c r="D62">
        <f>SUM(D59:D61)</f>
        <v>0</v>
      </c>
    </row>
    <row r="63" spans="1:4" x14ac:dyDescent="0.3">
      <c r="A63" s="14">
        <v>6800</v>
      </c>
      <c r="B63" t="s">
        <v>56</v>
      </c>
      <c r="C63">
        <v>0</v>
      </c>
      <c r="D63">
        <v>0</v>
      </c>
    </row>
    <row r="64" spans="1:4" x14ac:dyDescent="0.3">
      <c r="A64" s="14">
        <v>6890</v>
      </c>
      <c r="B64" t="s">
        <v>57</v>
      </c>
      <c r="C64">
        <v>0</v>
      </c>
      <c r="D64">
        <v>0</v>
      </c>
    </row>
    <row r="65" spans="1:5" x14ac:dyDescent="0.3">
      <c r="A65" s="14">
        <v>6820</v>
      </c>
      <c r="B65" t="s">
        <v>133</v>
      </c>
      <c r="C65">
        <v>0</v>
      </c>
      <c r="D65">
        <v>0</v>
      </c>
    </row>
    <row r="66" spans="1:5" x14ac:dyDescent="0.3">
      <c r="A66" s="14">
        <v>6840</v>
      </c>
      <c r="B66" t="s">
        <v>134</v>
      </c>
      <c r="C66">
        <v>0</v>
      </c>
    </row>
    <row r="67" spans="1:5" x14ac:dyDescent="0.3">
      <c r="A67" s="43">
        <v>7322</v>
      </c>
      <c r="B67" t="s">
        <v>136</v>
      </c>
      <c r="C67" s="12">
        <v>0</v>
      </c>
      <c r="D67">
        <v>0</v>
      </c>
    </row>
    <row r="68" spans="1:5" x14ac:dyDescent="0.3">
      <c r="A68" s="12" t="s">
        <v>58</v>
      </c>
      <c r="C68">
        <f>SUM(C63:C67)</f>
        <v>0</v>
      </c>
      <c r="D68">
        <f>SUM(D63:D67)</f>
        <v>0</v>
      </c>
    </row>
    <row r="69" spans="1:5" x14ac:dyDescent="0.3">
      <c r="A69" s="14">
        <v>6903</v>
      </c>
      <c r="B69" t="s">
        <v>59</v>
      </c>
      <c r="C69">
        <v>0</v>
      </c>
      <c r="D69">
        <v>0</v>
      </c>
    </row>
    <row r="70" spans="1:5" x14ac:dyDescent="0.3">
      <c r="A70" s="14">
        <v>6907</v>
      </c>
      <c r="B70" t="s">
        <v>60</v>
      </c>
      <c r="C70">
        <v>0</v>
      </c>
      <c r="D70">
        <v>0</v>
      </c>
    </row>
    <row r="71" spans="1:5" x14ac:dyDescent="0.3">
      <c r="A71" s="14">
        <v>6940</v>
      </c>
      <c r="B71" t="s">
        <v>61</v>
      </c>
      <c r="D71">
        <v>0</v>
      </c>
    </row>
    <row r="72" spans="1:5" x14ac:dyDescent="0.3">
      <c r="A72" s="12" t="s">
        <v>62</v>
      </c>
      <c r="C72">
        <f>SUM(C69:C71)</f>
        <v>0</v>
      </c>
      <c r="D72">
        <f>SUM(D69:D71)</f>
        <v>0</v>
      </c>
    </row>
    <row r="73" spans="1:5" x14ac:dyDescent="0.3">
      <c r="A73" s="6">
        <v>7100</v>
      </c>
      <c r="B73" s="7" t="s">
        <v>63</v>
      </c>
    </row>
    <row r="74" spans="1:5" x14ac:dyDescent="0.3">
      <c r="A74" s="6">
        <v>7101</v>
      </c>
      <c r="B74" s="7" t="s">
        <v>64</v>
      </c>
      <c r="C74" t="s">
        <v>125</v>
      </c>
      <c r="D74">
        <v>0</v>
      </c>
    </row>
    <row r="75" spans="1:5" x14ac:dyDescent="0.3">
      <c r="A75" s="6">
        <v>7140</v>
      </c>
      <c r="B75" s="7" t="s">
        <v>65</v>
      </c>
      <c r="C75" t="s">
        <v>125</v>
      </c>
      <c r="D75">
        <v>0</v>
      </c>
    </row>
    <row r="76" spans="1:5" x14ac:dyDescent="0.3">
      <c r="A76" s="12" t="s">
        <v>66</v>
      </c>
      <c r="C76">
        <f>SUM(C73:C75)</f>
        <v>0</v>
      </c>
      <c r="D76">
        <f>SUM(D73:D75)</f>
        <v>0</v>
      </c>
    </row>
    <row r="77" spans="1:5" x14ac:dyDescent="0.3">
      <c r="A77" s="14">
        <v>7410</v>
      </c>
      <c r="B77" t="s">
        <v>67</v>
      </c>
      <c r="C77">
        <v>0</v>
      </c>
    </row>
    <row r="78" spans="1:5" x14ac:dyDescent="0.3">
      <c r="A78" s="14">
        <v>7420</v>
      </c>
      <c r="B78" t="s">
        <v>68</v>
      </c>
      <c r="C78">
        <v>0</v>
      </c>
      <c r="D78">
        <v>0</v>
      </c>
    </row>
    <row r="79" spans="1:5" x14ac:dyDescent="0.3">
      <c r="A79" s="14">
        <v>7430</v>
      </c>
      <c r="B79" t="s">
        <v>69</v>
      </c>
      <c r="C79">
        <v>0</v>
      </c>
      <c r="D79">
        <v>0</v>
      </c>
    </row>
    <row r="80" spans="1:5" x14ac:dyDescent="0.3">
      <c r="A80" s="14">
        <v>7600</v>
      </c>
      <c r="B80" t="s">
        <v>131</v>
      </c>
      <c r="C80" s="132">
        <v>2400</v>
      </c>
      <c r="D80">
        <v>0</v>
      </c>
      <c r="E80" s="132" t="s">
        <v>214</v>
      </c>
    </row>
    <row r="81" spans="1:4" x14ac:dyDescent="0.3">
      <c r="A81" s="12" t="s">
        <v>70</v>
      </c>
      <c r="C81">
        <f>SUM(C77:C80)</f>
        <v>2400</v>
      </c>
      <c r="D81">
        <f>SUM(D77:D80)</f>
        <v>0</v>
      </c>
    </row>
    <row r="82" spans="1:4" x14ac:dyDescent="0.3">
      <c r="A82" s="14">
        <v>7500</v>
      </c>
      <c r="B82" t="s">
        <v>71</v>
      </c>
      <c r="C82">
        <v>0</v>
      </c>
      <c r="D82">
        <v>0</v>
      </c>
    </row>
    <row r="83" spans="1:4" x14ac:dyDescent="0.3">
      <c r="A83" s="12" t="s">
        <v>72</v>
      </c>
      <c r="C83">
        <f>SUM(C82)</f>
        <v>0</v>
      </c>
      <c r="D83">
        <f>SUM(D82)</f>
        <v>0</v>
      </c>
    </row>
    <row r="84" spans="1:4" x14ac:dyDescent="0.3">
      <c r="A84" s="12">
        <v>4301</v>
      </c>
      <c r="B84" t="s">
        <v>162</v>
      </c>
    </row>
    <row r="85" spans="1:4" x14ac:dyDescent="0.3">
      <c r="A85" s="12">
        <v>7710</v>
      </c>
      <c r="B85" t="s">
        <v>137</v>
      </c>
      <c r="C85">
        <v>0</v>
      </c>
      <c r="D85">
        <v>0</v>
      </c>
    </row>
    <row r="86" spans="1:4" x14ac:dyDescent="0.3">
      <c r="A86" s="6">
        <v>7730</v>
      </c>
      <c r="B86" s="7" t="s">
        <v>73</v>
      </c>
      <c r="C86">
        <v>0</v>
      </c>
      <c r="D86">
        <v>0</v>
      </c>
    </row>
    <row r="87" spans="1:4" x14ac:dyDescent="0.3">
      <c r="A87" s="6">
        <v>7731</v>
      </c>
      <c r="B87" s="7" t="s">
        <v>74</v>
      </c>
    </row>
    <row r="88" spans="1:4" x14ac:dyDescent="0.3">
      <c r="A88" s="6">
        <v>7750</v>
      </c>
      <c r="B88" s="9" t="s">
        <v>75</v>
      </c>
    </row>
    <row r="89" spans="1:4" x14ac:dyDescent="0.3">
      <c r="A89" s="6">
        <v>7751</v>
      </c>
      <c r="B89" s="10" t="s">
        <v>6</v>
      </c>
    </row>
    <row r="90" spans="1:4" x14ac:dyDescent="0.3">
      <c r="A90" s="6">
        <v>7752</v>
      </c>
      <c r="B90" s="10" t="s">
        <v>76</v>
      </c>
    </row>
    <row r="91" spans="1:4" x14ac:dyDescent="0.3">
      <c r="A91" s="6">
        <v>7753</v>
      </c>
      <c r="B91" s="10" t="s">
        <v>77</v>
      </c>
    </row>
    <row r="92" spans="1:4" x14ac:dyDescent="0.3">
      <c r="A92" s="6">
        <v>7760</v>
      </c>
      <c r="B92" s="7" t="s">
        <v>78</v>
      </c>
      <c r="C92">
        <v>0</v>
      </c>
      <c r="D92">
        <v>0</v>
      </c>
    </row>
    <row r="93" spans="1:4" x14ac:dyDescent="0.3">
      <c r="A93" s="6">
        <v>7761</v>
      </c>
      <c r="B93" s="7" t="s">
        <v>79</v>
      </c>
    </row>
    <row r="94" spans="1:4" x14ac:dyDescent="0.3">
      <c r="A94" s="6">
        <v>7762</v>
      </c>
      <c r="B94" s="7" t="s">
        <v>80</v>
      </c>
      <c r="C94">
        <v>0</v>
      </c>
      <c r="D94">
        <v>0</v>
      </c>
    </row>
    <row r="95" spans="1:4" x14ac:dyDescent="0.3">
      <c r="A95" s="6">
        <v>7763</v>
      </c>
      <c r="B95" s="9" t="s">
        <v>81</v>
      </c>
    </row>
    <row r="96" spans="1:4" x14ac:dyDescent="0.3">
      <c r="A96" s="6">
        <v>7764</v>
      </c>
      <c r="B96" s="9" t="s">
        <v>82</v>
      </c>
    </row>
    <row r="97" spans="1:4" x14ac:dyDescent="0.3">
      <c r="A97" s="6">
        <v>7765</v>
      </c>
      <c r="B97" s="7" t="s">
        <v>83</v>
      </c>
    </row>
    <row r="98" spans="1:4" x14ac:dyDescent="0.3">
      <c r="A98" s="6">
        <v>7766</v>
      </c>
      <c r="B98" s="7" t="s">
        <v>84</v>
      </c>
    </row>
    <row r="99" spans="1:4" x14ac:dyDescent="0.3">
      <c r="A99" s="6">
        <v>7767</v>
      </c>
      <c r="B99" s="7" t="s">
        <v>85</v>
      </c>
    </row>
    <row r="100" spans="1:4" x14ac:dyDescent="0.3">
      <c r="A100" s="6">
        <v>7768</v>
      </c>
      <c r="B100" s="7" t="s">
        <v>86</v>
      </c>
    </row>
    <row r="101" spans="1:4" x14ac:dyDescent="0.3">
      <c r="A101" s="6">
        <v>7769</v>
      </c>
      <c r="B101" s="7" t="s">
        <v>129</v>
      </c>
    </row>
    <row r="102" spans="1:4" x14ac:dyDescent="0.3">
      <c r="A102" s="6">
        <v>7770</v>
      </c>
      <c r="B102" s="7" t="s">
        <v>87</v>
      </c>
      <c r="C102">
        <v>0</v>
      </c>
      <c r="D102">
        <v>0</v>
      </c>
    </row>
    <row r="103" spans="1:4" x14ac:dyDescent="0.3">
      <c r="A103" s="6">
        <v>7772</v>
      </c>
      <c r="B103" s="9" t="s">
        <v>88</v>
      </c>
    </row>
    <row r="104" spans="1:4" x14ac:dyDescent="0.3">
      <c r="A104" s="6">
        <v>7773</v>
      </c>
      <c r="B104" s="9" t="s">
        <v>89</v>
      </c>
    </row>
    <row r="105" spans="1:4" x14ac:dyDescent="0.3">
      <c r="A105" s="6">
        <v>7774</v>
      </c>
      <c r="B105" s="9" t="s">
        <v>90</v>
      </c>
    </row>
    <row r="106" spans="1:4" x14ac:dyDescent="0.3">
      <c r="A106" s="6">
        <v>7775</v>
      </c>
      <c r="B106" s="9" t="s">
        <v>91</v>
      </c>
    </row>
    <row r="107" spans="1:4" x14ac:dyDescent="0.3">
      <c r="A107" s="6">
        <v>7780</v>
      </c>
      <c r="B107" s="7" t="s">
        <v>92</v>
      </c>
      <c r="C107">
        <v>0</v>
      </c>
      <c r="D107">
        <v>0</v>
      </c>
    </row>
    <row r="108" spans="1:4" x14ac:dyDescent="0.3">
      <c r="A108" s="6">
        <v>7790</v>
      </c>
      <c r="B108" s="7" t="s">
        <v>93</v>
      </c>
      <c r="C108">
        <v>0</v>
      </c>
      <c r="D108">
        <v>0</v>
      </c>
    </row>
    <row r="109" spans="1:4" x14ac:dyDescent="0.3">
      <c r="A109" s="6">
        <v>7791</v>
      </c>
      <c r="B109" s="7" t="s">
        <v>94</v>
      </c>
    </row>
    <row r="110" spans="1:4" x14ac:dyDescent="0.3">
      <c r="A110" s="6">
        <v>7830</v>
      </c>
      <c r="B110" s="7" t="s">
        <v>95</v>
      </c>
      <c r="C110">
        <v>0</v>
      </c>
      <c r="D110">
        <v>0</v>
      </c>
    </row>
    <row r="111" spans="1:4" x14ac:dyDescent="0.3">
      <c r="A111" s="12" t="s">
        <v>96</v>
      </c>
      <c r="C111">
        <f>SUM(C85:C110)</f>
        <v>0</v>
      </c>
      <c r="D111">
        <f>SUM(D85:D110)</f>
        <v>0</v>
      </c>
    </row>
    <row r="112" spans="1:4" x14ac:dyDescent="0.3">
      <c r="A112" s="12" t="s">
        <v>97</v>
      </c>
      <c r="C112">
        <f>SUM(C111+C83+C81+C76+C72+C68+C62+C58+C49+C43+C38+K42)</f>
        <v>2635</v>
      </c>
      <c r="D112">
        <f>SUM(D111+D83+D81+D76+D72+D68+D62+D58+D49+D43+D38+L42)</f>
        <v>0</v>
      </c>
    </row>
    <row r="113" spans="1:4" x14ac:dyDescent="0.3">
      <c r="A113" s="12" t="s">
        <v>102</v>
      </c>
      <c r="C113" s="12">
        <f>SUM(C30-C112)</f>
        <v>7365</v>
      </c>
      <c r="D113" s="12">
        <f>SUM(D30-D112)</f>
        <v>0</v>
      </c>
    </row>
    <row r="114" spans="1:4" ht="15.6" x14ac:dyDescent="0.3">
      <c r="A114">
        <v>8050</v>
      </c>
      <c r="B114" s="15" t="s">
        <v>98</v>
      </c>
      <c r="C114">
        <v>0</v>
      </c>
    </row>
    <row r="115" spans="1:4" ht="15.6" x14ac:dyDescent="0.3">
      <c r="A115">
        <v>8051</v>
      </c>
      <c r="B115" s="15" t="s">
        <v>99</v>
      </c>
      <c r="C115">
        <v>6</v>
      </c>
      <c r="D115">
        <v>0</v>
      </c>
    </row>
    <row r="116" spans="1:4" ht="15.6" x14ac:dyDescent="0.3">
      <c r="A116">
        <v>8055</v>
      </c>
      <c r="B116" s="15" t="s">
        <v>100</v>
      </c>
      <c r="C116">
        <v>0</v>
      </c>
      <c r="D116">
        <v>0</v>
      </c>
    </row>
    <row r="117" spans="1:4" x14ac:dyDescent="0.3">
      <c r="A117" s="12" t="s">
        <v>101</v>
      </c>
      <c r="C117">
        <f>SUM(C114:C116)</f>
        <v>6</v>
      </c>
      <c r="D117">
        <f>SUM(D114:D116)</f>
        <v>0</v>
      </c>
    </row>
    <row r="118" spans="1:4" ht="15.6" x14ac:dyDescent="0.3">
      <c r="A118">
        <v>8150</v>
      </c>
      <c r="B118" s="15" t="s">
        <v>103</v>
      </c>
      <c r="C118">
        <v>0</v>
      </c>
    </row>
    <row r="119" spans="1:4" ht="15.6" x14ac:dyDescent="0.3">
      <c r="A119">
        <v>8155</v>
      </c>
      <c r="B119" s="15" t="s">
        <v>104</v>
      </c>
    </row>
    <row r="120" spans="1:4" ht="15.6" x14ac:dyDescent="0.3">
      <c r="A120">
        <v>8170</v>
      </c>
      <c r="B120" s="15" t="s">
        <v>105</v>
      </c>
      <c r="C120">
        <v>0</v>
      </c>
      <c r="D120">
        <v>0</v>
      </c>
    </row>
    <row r="121" spans="1:4" x14ac:dyDescent="0.3">
      <c r="A121" s="12" t="s">
        <v>106</v>
      </c>
      <c r="C121">
        <f>SUM(C118:C120)</f>
        <v>0</v>
      </c>
      <c r="D121">
        <f>SUM(D118:D120)</f>
        <v>0</v>
      </c>
    </row>
    <row r="122" spans="1:4" x14ac:dyDescent="0.3">
      <c r="A122" s="12" t="s">
        <v>107</v>
      </c>
      <c r="C122">
        <f>SUM(C117-C121)</f>
        <v>6</v>
      </c>
      <c r="D122">
        <f>SUM(D117-D121)</f>
        <v>0</v>
      </c>
    </row>
    <row r="123" spans="1:4" x14ac:dyDescent="0.3">
      <c r="A123" s="12" t="s">
        <v>108</v>
      </c>
      <c r="B123" s="12"/>
      <c r="C123" s="12">
        <f>SUM(C113+C122)</f>
        <v>7371</v>
      </c>
      <c r="D123" s="12">
        <f>SUM(D113+D122)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E2FC-461B-482D-8B05-957C65127FAA}">
  <dimension ref="A1:D123"/>
  <sheetViews>
    <sheetView topLeftCell="A98" workbookViewId="0">
      <selection activeCell="C123" sqref="C123"/>
    </sheetView>
  </sheetViews>
  <sheetFormatPr baseColWidth="10" defaultRowHeight="14.4" x14ac:dyDescent="0.3"/>
  <cols>
    <col min="2" max="2" width="29.33203125" customWidth="1"/>
    <col min="3" max="3" width="16" customWidth="1"/>
  </cols>
  <sheetData>
    <row r="1" spans="1:4" ht="31.2" x14ac:dyDescent="0.3">
      <c r="A1" s="1" t="s">
        <v>0</v>
      </c>
      <c r="C1" s="41" t="s">
        <v>127</v>
      </c>
      <c r="D1" s="55" t="s">
        <v>158</v>
      </c>
    </row>
    <row r="2" spans="1:4" x14ac:dyDescent="0.3">
      <c r="A2" s="2" t="s">
        <v>167</v>
      </c>
      <c r="B2" s="2" t="s">
        <v>168</v>
      </c>
      <c r="C2" s="42">
        <v>43830</v>
      </c>
    </row>
    <row r="4" spans="1:4" x14ac:dyDescent="0.3">
      <c r="A4" s="3">
        <v>3921</v>
      </c>
      <c r="B4" s="4" t="s">
        <v>3</v>
      </c>
      <c r="C4" s="5"/>
      <c r="D4" s="5"/>
    </row>
    <row r="5" spans="1:4" x14ac:dyDescent="0.3">
      <c r="A5" s="6">
        <v>3922</v>
      </c>
      <c r="B5" s="7" t="s">
        <v>4</v>
      </c>
      <c r="C5" s="8"/>
      <c r="D5" s="8">
        <v>12500</v>
      </c>
    </row>
    <row r="6" spans="1:4" x14ac:dyDescent="0.3">
      <c r="A6" s="6">
        <v>3923</v>
      </c>
      <c r="B6" s="9" t="s">
        <v>5</v>
      </c>
      <c r="C6" s="8"/>
      <c r="D6" s="8"/>
    </row>
    <row r="7" spans="1:4" x14ac:dyDescent="0.3">
      <c r="A7" s="6">
        <v>3924</v>
      </c>
      <c r="B7" s="10" t="s">
        <v>6</v>
      </c>
      <c r="C7" s="8"/>
      <c r="D7" s="8"/>
    </row>
    <row r="8" spans="1:4" x14ac:dyDescent="0.3">
      <c r="A8" s="6">
        <v>3925</v>
      </c>
      <c r="B8" s="10" t="s">
        <v>7</v>
      </c>
      <c r="C8" s="8"/>
      <c r="D8" s="8"/>
    </row>
    <row r="9" spans="1:4" x14ac:dyDescent="0.3">
      <c r="A9" s="6">
        <v>3926</v>
      </c>
      <c r="B9" s="10" t="s">
        <v>8</v>
      </c>
      <c r="C9" s="8"/>
      <c r="D9" s="8"/>
    </row>
    <row r="10" spans="1:4" x14ac:dyDescent="0.3">
      <c r="A10" s="6">
        <v>3927</v>
      </c>
      <c r="B10" s="10" t="s">
        <v>129</v>
      </c>
      <c r="C10" s="8"/>
      <c r="D10" s="8"/>
    </row>
    <row r="11" spans="1:4" x14ac:dyDescent="0.3">
      <c r="A11" s="6">
        <v>3928</v>
      </c>
      <c r="B11" s="10" t="s">
        <v>130</v>
      </c>
      <c r="C11" s="8"/>
      <c r="D11" s="8"/>
    </row>
    <row r="12" spans="1:4" x14ac:dyDescent="0.3">
      <c r="A12" s="6">
        <v>3232</v>
      </c>
      <c r="B12" s="10" t="s">
        <v>161</v>
      </c>
      <c r="C12" s="8"/>
      <c r="D12" s="8"/>
    </row>
    <row r="13" spans="1:4" x14ac:dyDescent="0.3">
      <c r="A13" s="6">
        <v>3950</v>
      </c>
      <c r="B13" s="9" t="s">
        <v>9</v>
      </c>
      <c r="C13" s="8"/>
      <c r="D13" s="8"/>
    </row>
    <row r="14" spans="1:4" x14ac:dyDescent="0.3">
      <c r="A14" s="11">
        <v>3957</v>
      </c>
      <c r="B14" s="9" t="s">
        <v>10</v>
      </c>
      <c r="C14" s="8"/>
      <c r="D14" s="8"/>
    </row>
    <row r="15" spans="1:4" x14ac:dyDescent="0.3">
      <c r="A15" s="11">
        <v>3958</v>
      </c>
      <c r="B15" s="9" t="s">
        <v>11</v>
      </c>
      <c r="C15" s="8"/>
      <c r="D15" s="8"/>
    </row>
    <row r="16" spans="1:4" x14ac:dyDescent="0.3">
      <c r="A16" s="6">
        <v>3960</v>
      </c>
      <c r="B16" s="7" t="s">
        <v>12</v>
      </c>
      <c r="C16" s="8"/>
      <c r="D16" s="8"/>
    </row>
    <row r="17" spans="1:4" x14ac:dyDescent="0.3">
      <c r="A17" s="6">
        <v>3961</v>
      </c>
      <c r="B17" s="7" t="s">
        <v>13</v>
      </c>
      <c r="C17" s="8">
        <v>0</v>
      </c>
      <c r="D17" s="8">
        <v>10000</v>
      </c>
    </row>
    <row r="18" spans="1:4" x14ac:dyDescent="0.3">
      <c r="A18" s="6">
        <v>3962</v>
      </c>
      <c r="B18" s="7" t="s">
        <v>14</v>
      </c>
      <c r="C18" s="8"/>
      <c r="D18" s="8"/>
    </row>
    <row r="19" spans="1:4" x14ac:dyDescent="0.3">
      <c r="A19" s="6">
        <v>3963</v>
      </c>
      <c r="B19" s="7" t="s">
        <v>15</v>
      </c>
      <c r="C19" s="8"/>
      <c r="D19" s="8"/>
    </row>
    <row r="20" spans="1:4" x14ac:dyDescent="0.3">
      <c r="A20" s="6">
        <v>3964</v>
      </c>
      <c r="B20" s="7" t="s">
        <v>16</v>
      </c>
      <c r="C20" s="8"/>
      <c r="D20" s="8"/>
    </row>
    <row r="21" spans="1:4" x14ac:dyDescent="0.3">
      <c r="A21" s="6">
        <v>3966</v>
      </c>
      <c r="B21" s="9" t="s">
        <v>17</v>
      </c>
      <c r="C21" s="8"/>
      <c r="D21" s="8"/>
    </row>
    <row r="22" spans="1:4" x14ac:dyDescent="0.3">
      <c r="A22" s="6">
        <v>3967</v>
      </c>
      <c r="B22" s="9" t="s">
        <v>18</v>
      </c>
      <c r="C22" s="8"/>
      <c r="D22" s="8"/>
    </row>
    <row r="23" spans="1:4" x14ac:dyDescent="0.3">
      <c r="A23" s="6">
        <v>3968</v>
      </c>
      <c r="B23" s="9" t="s">
        <v>19</v>
      </c>
      <c r="C23" s="8"/>
      <c r="D23" s="8"/>
    </row>
    <row r="24" spans="1:4" x14ac:dyDescent="0.3">
      <c r="A24" s="6">
        <v>3971</v>
      </c>
      <c r="B24" s="9" t="s">
        <v>20</v>
      </c>
      <c r="C24" s="8">
        <v>3650</v>
      </c>
      <c r="D24" s="8"/>
    </row>
    <row r="25" spans="1:4" x14ac:dyDescent="0.3">
      <c r="A25" s="6">
        <v>3972</v>
      </c>
      <c r="B25" s="9" t="s">
        <v>21</v>
      </c>
      <c r="C25" s="8"/>
      <c r="D25" s="8"/>
    </row>
    <row r="26" spans="1:4" x14ac:dyDescent="0.3">
      <c r="A26" s="6">
        <v>3973</v>
      </c>
      <c r="B26" s="7" t="s">
        <v>22</v>
      </c>
      <c r="C26" s="8"/>
      <c r="D26" s="8"/>
    </row>
    <row r="27" spans="1:4" x14ac:dyDescent="0.3">
      <c r="A27" s="6">
        <v>3982</v>
      </c>
      <c r="B27" s="9" t="s">
        <v>23</v>
      </c>
      <c r="C27" s="8"/>
      <c r="D27" s="8"/>
    </row>
    <row r="28" spans="1:4" x14ac:dyDescent="0.3">
      <c r="A28" s="6">
        <v>3983</v>
      </c>
      <c r="B28" s="9" t="s">
        <v>24</v>
      </c>
      <c r="C28" s="8"/>
      <c r="D28" s="8"/>
    </row>
    <row r="29" spans="1:4" x14ac:dyDescent="0.3">
      <c r="A29" s="6">
        <v>3990</v>
      </c>
      <c r="B29" s="7" t="s">
        <v>25</v>
      </c>
      <c r="C29" s="8">
        <v>76269</v>
      </c>
      <c r="D29" s="8"/>
    </row>
    <row r="30" spans="1:4" x14ac:dyDescent="0.3">
      <c r="A30" s="12" t="s">
        <v>26</v>
      </c>
      <c r="C30">
        <f>SUM(C4:C29)</f>
        <v>79919</v>
      </c>
      <c r="D30">
        <f>SUM(D4:D29)</f>
        <v>22500</v>
      </c>
    </row>
    <row r="31" spans="1:4" x14ac:dyDescent="0.3">
      <c r="A31">
        <v>5000</v>
      </c>
      <c r="B31" t="s">
        <v>27</v>
      </c>
      <c r="D31">
        <v>0</v>
      </c>
    </row>
    <row r="32" spans="1:4" x14ac:dyDescent="0.3">
      <c r="A32">
        <v>5001</v>
      </c>
      <c r="B32" t="s">
        <v>28</v>
      </c>
      <c r="D32" s="53">
        <v>0</v>
      </c>
    </row>
    <row r="33" spans="1:4" x14ac:dyDescent="0.3">
      <c r="A33">
        <v>5006</v>
      </c>
      <c r="B33" t="s">
        <v>135</v>
      </c>
      <c r="D33">
        <v>0</v>
      </c>
    </row>
    <row r="34" spans="1:4" x14ac:dyDescent="0.3">
      <c r="A34">
        <v>5330</v>
      </c>
      <c r="B34" t="s">
        <v>29</v>
      </c>
      <c r="D34" s="53">
        <v>0</v>
      </c>
    </row>
    <row r="35" spans="1:4" x14ac:dyDescent="0.3">
      <c r="A35" s="12" t="s">
        <v>30</v>
      </c>
      <c r="C35">
        <f>SUM(C31:C34)</f>
        <v>0</v>
      </c>
      <c r="D35">
        <f>SUM(D31:D34)</f>
        <v>0</v>
      </c>
    </row>
    <row r="36" spans="1:4" x14ac:dyDescent="0.3">
      <c r="A36">
        <v>5400</v>
      </c>
      <c r="B36" t="s">
        <v>31</v>
      </c>
      <c r="D36">
        <v>0</v>
      </c>
    </row>
    <row r="37" spans="1:4" x14ac:dyDescent="0.3">
      <c r="A37" s="12" t="s">
        <v>32</v>
      </c>
      <c r="C37">
        <f>SUM(C36)</f>
        <v>0</v>
      </c>
      <c r="D37">
        <f>SUM(D36)</f>
        <v>0</v>
      </c>
    </row>
    <row r="38" spans="1:4" x14ac:dyDescent="0.3">
      <c r="A38" s="12" t="s">
        <v>33</v>
      </c>
      <c r="C38">
        <f>SUM(C35+C37)</f>
        <v>0</v>
      </c>
      <c r="D38">
        <f>SUM(D35+D37)</f>
        <v>0</v>
      </c>
    </row>
    <row r="39" spans="1:4" x14ac:dyDescent="0.3">
      <c r="A39" s="6">
        <v>6000</v>
      </c>
      <c r="B39" s="9" t="s">
        <v>34</v>
      </c>
    </row>
    <row r="40" spans="1:4" x14ac:dyDescent="0.3">
      <c r="A40" s="6">
        <v>6014</v>
      </c>
      <c r="B40" s="9" t="s">
        <v>35</v>
      </c>
    </row>
    <row r="41" spans="1:4" x14ac:dyDescent="0.3">
      <c r="A41" s="6">
        <v>6015</v>
      </c>
      <c r="B41" s="9" t="s">
        <v>36</v>
      </c>
    </row>
    <row r="42" spans="1:4" x14ac:dyDescent="0.3">
      <c r="A42" s="6">
        <v>6018</v>
      </c>
      <c r="B42" s="9" t="s">
        <v>37</v>
      </c>
    </row>
    <row r="43" spans="1:4" x14ac:dyDescent="0.3">
      <c r="A43" s="12" t="s">
        <v>44</v>
      </c>
      <c r="C43">
        <f>SUM(C39:C42)</f>
        <v>0</v>
      </c>
      <c r="D43">
        <f>SUM(D39:D42)</f>
        <v>0</v>
      </c>
    </row>
    <row r="44" spans="1:4" x14ac:dyDescent="0.3">
      <c r="A44" s="6">
        <v>6300</v>
      </c>
      <c r="B44" s="7" t="s">
        <v>38</v>
      </c>
    </row>
    <row r="45" spans="1:4" x14ac:dyDescent="0.3">
      <c r="A45" s="6">
        <v>6301</v>
      </c>
      <c r="B45" s="7" t="s">
        <v>39</v>
      </c>
      <c r="D45">
        <v>5000</v>
      </c>
    </row>
    <row r="46" spans="1:4" x14ac:dyDescent="0.3">
      <c r="A46" s="6">
        <v>6360</v>
      </c>
      <c r="B46" s="7" t="s">
        <v>40</v>
      </c>
      <c r="C46">
        <v>0</v>
      </c>
      <c r="D46">
        <v>0</v>
      </c>
    </row>
    <row r="47" spans="1:4" x14ac:dyDescent="0.3">
      <c r="A47" s="6">
        <v>6380</v>
      </c>
      <c r="B47" s="7" t="s">
        <v>41</v>
      </c>
    </row>
    <row r="48" spans="1:4" x14ac:dyDescent="0.3">
      <c r="A48" s="6">
        <v>6390</v>
      </c>
      <c r="B48" s="9" t="s">
        <v>42</v>
      </c>
      <c r="C48" t="s">
        <v>125</v>
      </c>
    </row>
    <row r="49" spans="1:4" x14ac:dyDescent="0.3">
      <c r="A49" s="12" t="s">
        <v>43</v>
      </c>
      <c r="C49">
        <f>SUM(C44:C48)</f>
        <v>0</v>
      </c>
      <c r="D49">
        <f>SUM(D44:D48)</f>
        <v>5000</v>
      </c>
    </row>
    <row r="50" spans="1:4" x14ac:dyDescent="0.3">
      <c r="A50" s="6">
        <v>6540</v>
      </c>
      <c r="B50" s="7" t="s">
        <v>45</v>
      </c>
      <c r="C50">
        <v>62930</v>
      </c>
      <c r="D50">
        <v>0</v>
      </c>
    </row>
    <row r="51" spans="1:4" x14ac:dyDescent="0.3">
      <c r="A51" s="6">
        <v>6542</v>
      </c>
      <c r="B51" s="13" t="s">
        <v>46</v>
      </c>
    </row>
    <row r="52" spans="1:4" x14ac:dyDescent="0.3">
      <c r="A52" s="6">
        <v>6551</v>
      </c>
      <c r="B52" s="7" t="s">
        <v>47</v>
      </c>
      <c r="C52">
        <v>0</v>
      </c>
      <c r="D52">
        <v>0</v>
      </c>
    </row>
    <row r="53" spans="1:4" x14ac:dyDescent="0.3">
      <c r="A53" s="6">
        <v>6552</v>
      </c>
      <c r="B53" s="9" t="s">
        <v>48</v>
      </c>
    </row>
    <row r="54" spans="1:4" x14ac:dyDescent="0.3">
      <c r="A54" s="6">
        <v>6553</v>
      </c>
      <c r="B54" s="7" t="s">
        <v>49</v>
      </c>
      <c r="C54">
        <v>0</v>
      </c>
    </row>
    <row r="55" spans="1:4" x14ac:dyDescent="0.3">
      <c r="A55" s="6">
        <v>6554</v>
      </c>
      <c r="B55" s="7" t="s">
        <v>139</v>
      </c>
      <c r="C55">
        <v>0</v>
      </c>
      <c r="D55">
        <v>0</v>
      </c>
    </row>
    <row r="56" spans="1:4" x14ac:dyDescent="0.3">
      <c r="A56" s="6">
        <v>6555</v>
      </c>
      <c r="B56" s="7" t="s">
        <v>50</v>
      </c>
      <c r="C56">
        <v>0</v>
      </c>
    </row>
    <row r="57" spans="1:4" x14ac:dyDescent="0.3">
      <c r="A57" s="7">
        <v>6563</v>
      </c>
      <c r="B57" s="7" t="s">
        <v>132</v>
      </c>
      <c r="C57">
        <v>0</v>
      </c>
      <c r="D57">
        <v>0</v>
      </c>
    </row>
    <row r="58" spans="1:4" x14ac:dyDescent="0.3">
      <c r="A58" s="12" t="s">
        <v>51</v>
      </c>
      <c r="C58">
        <f>SUM(C50:C57)</f>
        <v>62930</v>
      </c>
      <c r="D58">
        <f>SUM(D50:D57)</f>
        <v>0</v>
      </c>
    </row>
    <row r="59" spans="1:4" x14ac:dyDescent="0.3">
      <c r="A59" s="14">
        <v>6700</v>
      </c>
      <c r="B59" t="s">
        <v>52</v>
      </c>
      <c r="C59">
        <v>0</v>
      </c>
      <c r="D59">
        <v>0</v>
      </c>
    </row>
    <row r="60" spans="1:4" x14ac:dyDescent="0.3">
      <c r="A60" s="14">
        <v>6705</v>
      </c>
      <c r="B60" t="s">
        <v>53</v>
      </c>
      <c r="C60">
        <v>0</v>
      </c>
      <c r="D60">
        <v>500</v>
      </c>
    </row>
    <row r="61" spans="1:4" x14ac:dyDescent="0.3">
      <c r="A61" s="14">
        <v>6706</v>
      </c>
      <c r="B61" t="s">
        <v>54</v>
      </c>
      <c r="C61">
        <v>275</v>
      </c>
      <c r="D61">
        <v>1000</v>
      </c>
    </row>
    <row r="62" spans="1:4" x14ac:dyDescent="0.3">
      <c r="A62" s="12" t="s">
        <v>55</v>
      </c>
      <c r="C62">
        <f>SUM(C59:C61)</f>
        <v>275</v>
      </c>
      <c r="D62">
        <f>SUM(D59:D61)</f>
        <v>1500</v>
      </c>
    </row>
    <row r="63" spans="1:4" x14ac:dyDescent="0.3">
      <c r="A63" s="14">
        <v>6800</v>
      </c>
      <c r="B63" t="s">
        <v>56</v>
      </c>
      <c r="C63">
        <v>0</v>
      </c>
      <c r="D63">
        <v>0</v>
      </c>
    </row>
    <row r="64" spans="1:4" x14ac:dyDescent="0.3">
      <c r="A64" s="14">
        <v>6890</v>
      </c>
      <c r="B64" t="s">
        <v>57</v>
      </c>
      <c r="C64">
        <v>0</v>
      </c>
      <c r="D64">
        <v>0</v>
      </c>
    </row>
    <row r="65" spans="1:4" x14ac:dyDescent="0.3">
      <c r="A65" s="14">
        <v>6820</v>
      </c>
      <c r="B65" t="s">
        <v>133</v>
      </c>
      <c r="C65">
        <v>0</v>
      </c>
      <c r="D65">
        <v>0</v>
      </c>
    </row>
    <row r="66" spans="1:4" x14ac:dyDescent="0.3">
      <c r="A66" s="14">
        <v>6840</v>
      </c>
      <c r="B66" t="s">
        <v>134</v>
      </c>
      <c r="C66">
        <v>0</v>
      </c>
    </row>
    <row r="67" spans="1:4" x14ac:dyDescent="0.3">
      <c r="A67" s="43">
        <v>7322</v>
      </c>
      <c r="B67" t="s">
        <v>136</v>
      </c>
      <c r="C67" s="12">
        <v>0</v>
      </c>
      <c r="D67">
        <v>0</v>
      </c>
    </row>
    <row r="68" spans="1:4" x14ac:dyDescent="0.3">
      <c r="A68" s="12" t="s">
        <v>58</v>
      </c>
      <c r="C68">
        <f>SUM(C63:C67)</f>
        <v>0</v>
      </c>
      <c r="D68">
        <f>SUM(D63:D67)</f>
        <v>0</v>
      </c>
    </row>
    <row r="69" spans="1:4" x14ac:dyDescent="0.3">
      <c r="A69" s="14">
        <v>6903</v>
      </c>
      <c r="B69" t="s">
        <v>59</v>
      </c>
      <c r="C69">
        <v>0</v>
      </c>
      <c r="D69">
        <v>0</v>
      </c>
    </row>
    <row r="70" spans="1:4" x14ac:dyDescent="0.3">
      <c r="A70" s="14">
        <v>6907</v>
      </c>
      <c r="B70" t="s">
        <v>60</v>
      </c>
      <c r="C70">
        <v>0</v>
      </c>
      <c r="D70">
        <v>0</v>
      </c>
    </row>
    <row r="71" spans="1:4" x14ac:dyDescent="0.3">
      <c r="A71" s="14">
        <v>6940</v>
      </c>
      <c r="B71" t="s">
        <v>61</v>
      </c>
      <c r="D71">
        <v>0</v>
      </c>
    </row>
    <row r="72" spans="1:4" x14ac:dyDescent="0.3">
      <c r="A72" s="12" t="s">
        <v>62</v>
      </c>
      <c r="C72">
        <f>SUM(C69:C71)</f>
        <v>0</v>
      </c>
      <c r="D72">
        <f>SUM(D69:D71)</f>
        <v>0</v>
      </c>
    </row>
    <row r="73" spans="1:4" x14ac:dyDescent="0.3">
      <c r="A73" s="6">
        <v>7100</v>
      </c>
      <c r="B73" s="7" t="s">
        <v>63</v>
      </c>
    </row>
    <row r="74" spans="1:4" x14ac:dyDescent="0.3">
      <c r="A74" s="6">
        <v>7101</v>
      </c>
      <c r="B74" s="7" t="s">
        <v>64</v>
      </c>
      <c r="C74" t="s">
        <v>125</v>
      </c>
      <c r="D74">
        <v>0</v>
      </c>
    </row>
    <row r="75" spans="1:4" x14ac:dyDescent="0.3">
      <c r="A75" s="6">
        <v>7140</v>
      </c>
      <c r="B75" s="7" t="s">
        <v>65</v>
      </c>
      <c r="C75" t="s">
        <v>125</v>
      </c>
      <c r="D75">
        <v>0</v>
      </c>
    </row>
    <row r="76" spans="1:4" x14ac:dyDescent="0.3">
      <c r="A76" s="12" t="s">
        <v>66</v>
      </c>
      <c r="C76">
        <f>SUM(C73:C75)</f>
        <v>0</v>
      </c>
      <c r="D76">
        <f>SUM(D73:D75)</f>
        <v>0</v>
      </c>
    </row>
    <row r="77" spans="1:4" x14ac:dyDescent="0.3">
      <c r="A77" s="14">
        <v>7410</v>
      </c>
      <c r="B77" t="s">
        <v>67</v>
      </c>
      <c r="C77">
        <v>0</v>
      </c>
    </row>
    <row r="78" spans="1:4" x14ac:dyDescent="0.3">
      <c r="A78" s="14">
        <v>7420</v>
      </c>
      <c r="B78" t="s">
        <v>68</v>
      </c>
      <c r="C78">
        <v>0</v>
      </c>
      <c r="D78">
        <v>0</v>
      </c>
    </row>
    <row r="79" spans="1:4" x14ac:dyDescent="0.3">
      <c r="A79" s="14">
        <v>7430</v>
      </c>
      <c r="B79" t="s">
        <v>69</v>
      </c>
      <c r="C79">
        <v>0</v>
      </c>
      <c r="D79">
        <v>0</v>
      </c>
    </row>
    <row r="80" spans="1:4" x14ac:dyDescent="0.3">
      <c r="A80" s="14">
        <v>7600</v>
      </c>
      <c r="B80" t="s">
        <v>131</v>
      </c>
      <c r="C80" t="s">
        <v>125</v>
      </c>
      <c r="D80">
        <v>0</v>
      </c>
    </row>
    <row r="81" spans="1:4" x14ac:dyDescent="0.3">
      <c r="A81" s="12" t="s">
        <v>70</v>
      </c>
      <c r="C81">
        <f>SUM(C77:C80)</f>
        <v>0</v>
      </c>
      <c r="D81">
        <f>SUM(D77:D80)</f>
        <v>0</v>
      </c>
    </row>
    <row r="82" spans="1:4" x14ac:dyDescent="0.3">
      <c r="A82" s="14">
        <v>7500</v>
      </c>
      <c r="B82" t="s">
        <v>71</v>
      </c>
      <c r="C82">
        <v>0</v>
      </c>
      <c r="D82">
        <v>0</v>
      </c>
    </row>
    <row r="83" spans="1:4" x14ac:dyDescent="0.3">
      <c r="A83" s="12" t="s">
        <v>72</v>
      </c>
      <c r="C83">
        <f>SUM(C82)</f>
        <v>0</v>
      </c>
      <c r="D83">
        <f>SUM(D82)</f>
        <v>0</v>
      </c>
    </row>
    <row r="84" spans="1:4" x14ac:dyDescent="0.3">
      <c r="A84" s="12">
        <v>4301</v>
      </c>
      <c r="B84" t="s">
        <v>162</v>
      </c>
    </row>
    <row r="85" spans="1:4" x14ac:dyDescent="0.3">
      <c r="A85" s="12">
        <v>7710</v>
      </c>
      <c r="B85" t="s">
        <v>137</v>
      </c>
      <c r="C85">
        <v>0</v>
      </c>
      <c r="D85">
        <v>0</v>
      </c>
    </row>
    <row r="86" spans="1:4" x14ac:dyDescent="0.3">
      <c r="A86" s="6">
        <v>7730</v>
      </c>
      <c r="B86" s="7" t="s">
        <v>73</v>
      </c>
      <c r="C86">
        <v>7652</v>
      </c>
      <c r="D86">
        <v>5000</v>
      </c>
    </row>
    <row r="87" spans="1:4" x14ac:dyDescent="0.3">
      <c r="A87" s="6">
        <v>7731</v>
      </c>
      <c r="B87" s="7" t="s">
        <v>74</v>
      </c>
    </row>
    <row r="88" spans="1:4" x14ac:dyDescent="0.3">
      <c r="A88" s="6">
        <v>7750</v>
      </c>
      <c r="B88" s="9" t="s">
        <v>75</v>
      </c>
    </row>
    <row r="89" spans="1:4" x14ac:dyDescent="0.3">
      <c r="A89" s="6">
        <v>7751</v>
      </c>
      <c r="B89" s="10" t="s">
        <v>6</v>
      </c>
    </row>
    <row r="90" spans="1:4" x14ac:dyDescent="0.3">
      <c r="A90" s="6">
        <v>7752</v>
      </c>
      <c r="B90" s="10" t="s">
        <v>76</v>
      </c>
    </row>
    <row r="91" spans="1:4" x14ac:dyDescent="0.3">
      <c r="A91" s="6">
        <v>7753</v>
      </c>
      <c r="B91" s="10" t="s">
        <v>77</v>
      </c>
    </row>
    <row r="92" spans="1:4" x14ac:dyDescent="0.3">
      <c r="A92" s="6">
        <v>7760</v>
      </c>
      <c r="B92" s="7" t="s">
        <v>78</v>
      </c>
      <c r="C92">
        <v>0</v>
      </c>
      <c r="D92">
        <v>0</v>
      </c>
    </row>
    <row r="93" spans="1:4" x14ac:dyDescent="0.3">
      <c r="A93" s="6">
        <v>7761</v>
      </c>
      <c r="B93" s="7" t="s">
        <v>79</v>
      </c>
    </row>
    <row r="94" spans="1:4" x14ac:dyDescent="0.3">
      <c r="A94" s="6">
        <v>7762</v>
      </c>
      <c r="B94" s="7" t="s">
        <v>80</v>
      </c>
      <c r="C94">
        <v>0</v>
      </c>
      <c r="D94">
        <v>0</v>
      </c>
    </row>
    <row r="95" spans="1:4" x14ac:dyDescent="0.3">
      <c r="A95" s="6">
        <v>7763</v>
      </c>
      <c r="B95" s="9" t="s">
        <v>81</v>
      </c>
    </row>
    <row r="96" spans="1:4" x14ac:dyDescent="0.3">
      <c r="A96" s="6">
        <v>7764</v>
      </c>
      <c r="B96" s="9" t="s">
        <v>82</v>
      </c>
    </row>
    <row r="97" spans="1:4" x14ac:dyDescent="0.3">
      <c r="A97" s="6">
        <v>7765</v>
      </c>
      <c r="B97" s="7" t="s">
        <v>83</v>
      </c>
    </row>
    <row r="98" spans="1:4" x14ac:dyDescent="0.3">
      <c r="A98" s="6">
        <v>7766</v>
      </c>
      <c r="B98" s="7" t="s">
        <v>84</v>
      </c>
    </row>
    <row r="99" spans="1:4" x14ac:dyDescent="0.3">
      <c r="A99" s="6">
        <v>7767</v>
      </c>
      <c r="B99" s="7" t="s">
        <v>85</v>
      </c>
    </row>
    <row r="100" spans="1:4" x14ac:dyDescent="0.3">
      <c r="A100" s="6">
        <v>7768</v>
      </c>
      <c r="B100" s="7" t="s">
        <v>86</v>
      </c>
    </row>
    <row r="101" spans="1:4" x14ac:dyDescent="0.3">
      <c r="A101" s="6">
        <v>7769</v>
      </c>
      <c r="B101" s="7" t="s">
        <v>129</v>
      </c>
    </row>
    <row r="102" spans="1:4" x14ac:dyDescent="0.3">
      <c r="A102" s="6">
        <v>7770</v>
      </c>
      <c r="B102" s="7" t="s">
        <v>87</v>
      </c>
      <c r="C102">
        <v>5220</v>
      </c>
      <c r="D102">
        <v>10000</v>
      </c>
    </row>
    <row r="103" spans="1:4" x14ac:dyDescent="0.3">
      <c r="A103" s="6">
        <v>7772</v>
      </c>
      <c r="B103" s="9" t="s">
        <v>88</v>
      </c>
    </row>
    <row r="104" spans="1:4" x14ac:dyDescent="0.3">
      <c r="A104" s="6">
        <v>7773</v>
      </c>
      <c r="B104" s="9" t="s">
        <v>89</v>
      </c>
    </row>
    <row r="105" spans="1:4" x14ac:dyDescent="0.3">
      <c r="A105" s="6">
        <v>7774</v>
      </c>
      <c r="B105" s="9" t="s">
        <v>90</v>
      </c>
    </row>
    <row r="106" spans="1:4" x14ac:dyDescent="0.3">
      <c r="A106" s="6">
        <v>7775</v>
      </c>
      <c r="B106" s="9" t="s">
        <v>91</v>
      </c>
    </row>
    <row r="107" spans="1:4" x14ac:dyDescent="0.3">
      <c r="A107" s="6">
        <v>7780</v>
      </c>
      <c r="B107" s="7" t="s">
        <v>92</v>
      </c>
      <c r="C107">
        <v>0</v>
      </c>
      <c r="D107">
        <v>0</v>
      </c>
    </row>
    <row r="108" spans="1:4" x14ac:dyDescent="0.3">
      <c r="A108" s="6">
        <v>7790</v>
      </c>
      <c r="B108" s="7" t="s">
        <v>93</v>
      </c>
      <c r="C108">
        <v>0</v>
      </c>
      <c r="D108">
        <v>0</v>
      </c>
    </row>
    <row r="109" spans="1:4" x14ac:dyDescent="0.3">
      <c r="A109" s="6">
        <v>7791</v>
      </c>
      <c r="B109" s="7" t="s">
        <v>94</v>
      </c>
    </row>
    <row r="110" spans="1:4" x14ac:dyDescent="0.3">
      <c r="A110" s="6">
        <v>7830</v>
      </c>
      <c r="B110" s="7" t="s">
        <v>95</v>
      </c>
      <c r="C110">
        <v>0</v>
      </c>
      <c r="D110">
        <v>0</v>
      </c>
    </row>
    <row r="111" spans="1:4" x14ac:dyDescent="0.3">
      <c r="A111" s="12" t="s">
        <v>96</v>
      </c>
      <c r="C111">
        <f>SUM(C85:C110)</f>
        <v>12872</v>
      </c>
      <c r="D111">
        <f>SUM(D85:D110)</f>
        <v>15000</v>
      </c>
    </row>
    <row r="112" spans="1:4" x14ac:dyDescent="0.3">
      <c r="A112" s="12" t="s">
        <v>97</v>
      </c>
      <c r="C112">
        <f>SUM(C111+C83+C81+C76+C72+C68+C62+C58+C49+C43+C38+J42)</f>
        <v>76077</v>
      </c>
      <c r="D112">
        <f>SUM(D111+D83+D81+D76+D72+D68+D62+D58+D49+D43+D38+K42)</f>
        <v>21500</v>
      </c>
    </row>
    <row r="113" spans="1:4" x14ac:dyDescent="0.3">
      <c r="A113" s="12" t="s">
        <v>102</v>
      </c>
      <c r="C113" s="12">
        <f>SUM(C30-C112)</f>
        <v>3842</v>
      </c>
      <c r="D113" s="12">
        <f>SUM(D30-D112)</f>
        <v>1000</v>
      </c>
    </row>
    <row r="114" spans="1:4" ht="15.6" x14ac:dyDescent="0.3">
      <c r="A114">
        <v>8050</v>
      </c>
      <c r="B114" s="15" t="s">
        <v>98</v>
      </c>
      <c r="C114">
        <v>0</v>
      </c>
    </row>
    <row r="115" spans="1:4" ht="15.6" x14ac:dyDescent="0.3">
      <c r="A115">
        <v>8051</v>
      </c>
      <c r="B115" s="15" t="s">
        <v>99</v>
      </c>
      <c r="C115">
        <v>5</v>
      </c>
      <c r="D115">
        <v>0</v>
      </c>
    </row>
    <row r="116" spans="1:4" ht="15.6" x14ac:dyDescent="0.3">
      <c r="A116">
        <v>8055</v>
      </c>
      <c r="B116" s="15" t="s">
        <v>100</v>
      </c>
      <c r="C116">
        <v>0</v>
      </c>
      <c r="D116">
        <v>0</v>
      </c>
    </row>
    <row r="117" spans="1:4" x14ac:dyDescent="0.3">
      <c r="A117" s="12" t="s">
        <v>101</v>
      </c>
      <c r="C117">
        <f>SUM(C114:C116)</f>
        <v>5</v>
      </c>
      <c r="D117">
        <f>SUM(D114:D116)</f>
        <v>0</v>
      </c>
    </row>
    <row r="118" spans="1:4" ht="15.6" x14ac:dyDescent="0.3">
      <c r="A118">
        <v>8150</v>
      </c>
      <c r="B118" s="15" t="s">
        <v>103</v>
      </c>
      <c r="C118">
        <v>0</v>
      </c>
    </row>
    <row r="119" spans="1:4" ht="15.6" x14ac:dyDescent="0.3">
      <c r="A119">
        <v>8155</v>
      </c>
      <c r="B119" s="15" t="s">
        <v>104</v>
      </c>
    </row>
    <row r="120" spans="1:4" ht="15.6" x14ac:dyDescent="0.3">
      <c r="A120">
        <v>8170</v>
      </c>
      <c r="B120" s="15" t="s">
        <v>105</v>
      </c>
      <c r="C120">
        <v>590</v>
      </c>
      <c r="D120">
        <v>0</v>
      </c>
    </row>
    <row r="121" spans="1:4" x14ac:dyDescent="0.3">
      <c r="A121" s="12" t="s">
        <v>106</v>
      </c>
      <c r="C121">
        <f>SUM(C118:C120)</f>
        <v>590</v>
      </c>
      <c r="D121">
        <f>SUM(D118:D120)</f>
        <v>0</v>
      </c>
    </row>
    <row r="122" spans="1:4" x14ac:dyDescent="0.3">
      <c r="A122" s="12" t="s">
        <v>107</v>
      </c>
      <c r="C122">
        <f>SUM(C117-C121)</f>
        <v>-585</v>
      </c>
      <c r="D122">
        <f>SUM(D117-D121)</f>
        <v>0</v>
      </c>
    </row>
    <row r="123" spans="1:4" x14ac:dyDescent="0.3">
      <c r="A123" s="12" t="s">
        <v>108</v>
      </c>
      <c r="B123" s="12"/>
      <c r="C123" s="12">
        <f>SUM(C113+C122)</f>
        <v>3257</v>
      </c>
      <c r="D123" s="12">
        <f>SUM(D113+D122)</f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"/>
  <sheetViews>
    <sheetView topLeftCell="A101" zoomScale="104" workbookViewId="0">
      <pane xSplit="2" topLeftCell="C1" activePane="topRight" state="frozen"/>
      <selection activeCell="H108" sqref="H108"/>
      <selection pane="topRight" activeCell="K116" sqref="K116"/>
    </sheetView>
  </sheetViews>
  <sheetFormatPr baseColWidth="10" defaultRowHeight="14.4" x14ac:dyDescent="0.3"/>
  <cols>
    <col min="2" max="2" width="29.33203125" customWidth="1"/>
    <col min="4" max="4" width="16" customWidth="1"/>
    <col min="6" max="6" width="16" customWidth="1"/>
    <col min="8" max="8" width="16" customWidth="1"/>
  </cols>
  <sheetData>
    <row r="1" spans="1:13" ht="31.2" x14ac:dyDescent="0.3">
      <c r="A1" s="1" t="s">
        <v>0</v>
      </c>
      <c r="C1" s="1">
        <v>2017</v>
      </c>
      <c r="D1" s="41" t="s">
        <v>127</v>
      </c>
      <c r="E1" s="1">
        <v>2018</v>
      </c>
      <c r="F1" s="41" t="s">
        <v>127</v>
      </c>
      <c r="G1" s="55" t="s">
        <v>144</v>
      </c>
      <c r="H1" s="41" t="s">
        <v>127</v>
      </c>
      <c r="I1" s="55" t="s">
        <v>158</v>
      </c>
    </row>
    <row r="2" spans="1:13" x14ac:dyDescent="0.3">
      <c r="A2" s="2" t="s">
        <v>112</v>
      </c>
      <c r="B2" s="2" t="s">
        <v>113</v>
      </c>
      <c r="D2" s="42">
        <v>43100</v>
      </c>
      <c r="F2" s="42">
        <v>43465</v>
      </c>
      <c r="H2" s="42">
        <v>43830</v>
      </c>
    </row>
    <row r="4" spans="1:13" x14ac:dyDescent="0.3">
      <c r="A4" s="3">
        <v>3921</v>
      </c>
      <c r="B4" s="4" t="s">
        <v>3</v>
      </c>
      <c r="C4" s="5">
        <v>212500</v>
      </c>
      <c r="D4" s="5">
        <v>226201</v>
      </c>
      <c r="E4" s="5">
        <v>220000</v>
      </c>
      <c r="F4" s="5">
        <v>255800</v>
      </c>
      <c r="G4" s="5">
        <v>260000</v>
      </c>
      <c r="H4" s="5">
        <v>280700</v>
      </c>
      <c r="I4" s="110">
        <v>290000</v>
      </c>
      <c r="J4" s="109" t="s">
        <v>215</v>
      </c>
      <c r="K4" s="109"/>
      <c r="L4" s="14"/>
      <c r="M4" s="14"/>
    </row>
    <row r="5" spans="1:13" x14ac:dyDescent="0.3">
      <c r="A5" s="6">
        <v>3922</v>
      </c>
      <c r="B5" s="7" t="s">
        <v>4</v>
      </c>
      <c r="C5" s="8"/>
      <c r="D5" s="8"/>
      <c r="E5" s="8"/>
      <c r="F5" s="8"/>
      <c r="G5" s="8"/>
      <c r="H5" s="8"/>
      <c r="I5" s="111"/>
      <c r="J5" s="109"/>
      <c r="K5" s="109"/>
    </row>
    <row r="6" spans="1:13" x14ac:dyDescent="0.3">
      <c r="A6" s="6">
        <v>3923</v>
      </c>
      <c r="B6" s="9" t="s">
        <v>5</v>
      </c>
      <c r="C6" s="8"/>
      <c r="D6" s="8"/>
      <c r="E6" s="8"/>
      <c r="F6" s="8"/>
      <c r="G6" s="8"/>
      <c r="H6" s="8"/>
      <c r="I6" s="111"/>
      <c r="J6" s="109"/>
      <c r="K6" s="109"/>
    </row>
    <row r="7" spans="1:13" x14ac:dyDescent="0.3">
      <c r="A7" s="6">
        <v>3924</v>
      </c>
      <c r="B7" s="10" t="s">
        <v>6</v>
      </c>
      <c r="C7" s="8"/>
      <c r="D7" s="8"/>
      <c r="E7" s="8"/>
      <c r="F7" s="8"/>
      <c r="G7" s="8"/>
      <c r="H7" s="8"/>
      <c r="I7" s="111"/>
      <c r="J7" s="109"/>
      <c r="K7" s="109"/>
    </row>
    <row r="8" spans="1:13" x14ac:dyDescent="0.3">
      <c r="A8" s="6">
        <v>3925</v>
      </c>
      <c r="B8" s="10" t="s">
        <v>7</v>
      </c>
      <c r="C8" s="8"/>
      <c r="D8" s="8"/>
      <c r="E8" s="8"/>
      <c r="F8" s="8"/>
      <c r="G8" s="8"/>
      <c r="H8" s="8"/>
      <c r="I8" s="111"/>
      <c r="J8" s="109"/>
      <c r="K8" s="109"/>
    </row>
    <row r="9" spans="1:13" x14ac:dyDescent="0.3">
      <c r="A9" s="6">
        <v>3926</v>
      </c>
      <c r="B9" s="10" t="s">
        <v>8</v>
      </c>
      <c r="C9" s="8"/>
      <c r="D9" s="8"/>
      <c r="E9" s="8"/>
      <c r="F9" s="8"/>
      <c r="G9" s="8"/>
      <c r="H9" s="8"/>
      <c r="I9" s="111"/>
      <c r="J9" s="109"/>
      <c r="K9" s="109"/>
    </row>
    <row r="10" spans="1:13" x14ac:dyDescent="0.3">
      <c r="A10" s="6">
        <v>3927</v>
      </c>
      <c r="B10" s="10" t="s">
        <v>129</v>
      </c>
      <c r="C10" s="8"/>
      <c r="D10" s="8"/>
      <c r="E10" s="8"/>
      <c r="F10" s="8"/>
      <c r="G10" s="8"/>
      <c r="H10" s="8"/>
      <c r="I10" s="111"/>
      <c r="J10" s="109"/>
      <c r="K10" s="109"/>
    </row>
    <row r="11" spans="1:13" x14ac:dyDescent="0.3">
      <c r="A11" s="6">
        <v>3928</v>
      </c>
      <c r="B11" s="10" t="s">
        <v>130</v>
      </c>
      <c r="C11" s="8"/>
      <c r="D11" s="8"/>
      <c r="E11" s="8"/>
      <c r="F11" s="8"/>
      <c r="G11" s="8"/>
      <c r="H11" s="8"/>
      <c r="I11" s="111"/>
      <c r="J11" s="109"/>
      <c r="K11" s="109"/>
    </row>
    <row r="12" spans="1:13" x14ac:dyDescent="0.3">
      <c r="A12" s="6">
        <v>3232</v>
      </c>
      <c r="B12" s="10" t="s">
        <v>161</v>
      </c>
      <c r="C12" s="8"/>
      <c r="D12" s="8"/>
      <c r="E12" s="8"/>
      <c r="F12" s="8"/>
      <c r="G12" s="8"/>
      <c r="H12" s="8"/>
      <c r="I12" s="111"/>
      <c r="J12" s="109"/>
      <c r="K12" s="109"/>
    </row>
    <row r="13" spans="1:13" x14ac:dyDescent="0.3">
      <c r="A13" s="6">
        <v>3950</v>
      </c>
      <c r="B13" s="9" t="s">
        <v>9</v>
      </c>
      <c r="C13" s="8"/>
      <c r="D13" s="8"/>
      <c r="E13" s="8"/>
      <c r="F13" s="8"/>
      <c r="G13" s="8"/>
      <c r="H13" s="8"/>
      <c r="I13" s="111"/>
      <c r="J13" s="109"/>
      <c r="K13" s="109"/>
    </row>
    <row r="14" spans="1:13" x14ac:dyDescent="0.3">
      <c r="A14" s="11">
        <v>3957</v>
      </c>
      <c r="B14" s="9" t="s">
        <v>10</v>
      </c>
      <c r="C14" s="8"/>
      <c r="D14" s="8"/>
      <c r="E14" s="8"/>
      <c r="F14" s="8"/>
      <c r="G14" s="8"/>
      <c r="H14" s="8"/>
      <c r="I14" s="111"/>
      <c r="J14" s="109"/>
      <c r="K14" s="109"/>
    </row>
    <row r="15" spans="1:13" x14ac:dyDescent="0.3">
      <c r="A15" s="11">
        <v>3958</v>
      </c>
      <c r="B15" s="9" t="s">
        <v>11</v>
      </c>
      <c r="C15" s="8"/>
      <c r="D15" s="8"/>
      <c r="E15" s="8"/>
      <c r="F15" s="8"/>
      <c r="G15" s="8"/>
      <c r="H15" s="8"/>
      <c r="I15" s="111"/>
      <c r="J15" s="109"/>
      <c r="K15" s="109"/>
    </row>
    <row r="16" spans="1:13" x14ac:dyDescent="0.3">
      <c r="A16" s="6">
        <v>3960</v>
      </c>
      <c r="B16" s="7" t="s">
        <v>12</v>
      </c>
      <c r="C16" s="8"/>
      <c r="D16" s="8"/>
      <c r="E16" s="8"/>
      <c r="F16" s="8"/>
      <c r="G16" s="8"/>
      <c r="H16" s="8"/>
      <c r="I16" s="111"/>
      <c r="J16" s="109"/>
      <c r="K16" s="109"/>
    </row>
    <row r="17" spans="1:11" x14ac:dyDescent="0.3">
      <c r="A17" s="6">
        <v>3961</v>
      </c>
      <c r="B17" s="7" t="s">
        <v>13</v>
      </c>
      <c r="C17" s="8"/>
      <c r="D17" s="8">
        <v>550</v>
      </c>
      <c r="E17" s="8"/>
      <c r="F17" s="8">
        <v>0</v>
      </c>
      <c r="G17" s="8">
        <v>500000</v>
      </c>
      <c r="H17" s="8">
        <v>0</v>
      </c>
      <c r="I17" s="111">
        <v>0</v>
      </c>
      <c r="J17" s="109"/>
      <c r="K17" s="109" t="s">
        <v>173</v>
      </c>
    </row>
    <row r="18" spans="1:11" x14ac:dyDescent="0.3">
      <c r="A18" s="6">
        <v>3962</v>
      </c>
      <c r="B18" s="7" t="s">
        <v>14</v>
      </c>
      <c r="C18" s="8"/>
      <c r="D18" s="8"/>
      <c r="E18" s="8"/>
      <c r="F18" s="8"/>
      <c r="G18" s="8"/>
      <c r="H18" s="8"/>
      <c r="I18" s="111"/>
      <c r="J18" s="109"/>
      <c r="K18" s="109"/>
    </row>
    <row r="19" spans="1:11" x14ac:dyDescent="0.3">
      <c r="A19" s="6">
        <v>3963</v>
      </c>
      <c r="B19" s="7" t="s">
        <v>15</v>
      </c>
      <c r="C19" s="8"/>
      <c r="D19" s="8"/>
      <c r="E19" s="8"/>
      <c r="F19" s="8"/>
      <c r="G19" s="8"/>
      <c r="H19" s="8"/>
      <c r="I19" s="111"/>
      <c r="J19" s="109"/>
      <c r="K19" s="109"/>
    </row>
    <row r="20" spans="1:11" x14ac:dyDescent="0.3">
      <c r="A20" s="6">
        <v>3964</v>
      </c>
      <c r="B20" s="7" t="s">
        <v>16</v>
      </c>
      <c r="C20" s="8"/>
      <c r="D20" s="8"/>
      <c r="E20" s="8"/>
      <c r="F20" s="8"/>
      <c r="G20" s="8"/>
      <c r="H20" s="8"/>
      <c r="I20" s="111"/>
      <c r="J20" s="109"/>
      <c r="K20" s="109"/>
    </row>
    <row r="21" spans="1:11" x14ac:dyDescent="0.3">
      <c r="A21" s="6">
        <v>3966</v>
      </c>
      <c r="B21" s="9" t="s">
        <v>17</v>
      </c>
      <c r="C21" s="8">
        <v>160000</v>
      </c>
      <c r="D21" s="8">
        <v>208070</v>
      </c>
      <c r="E21" s="8">
        <v>200000</v>
      </c>
      <c r="F21" s="8">
        <v>309604</v>
      </c>
      <c r="G21" s="8">
        <v>300000</v>
      </c>
      <c r="H21" s="8">
        <v>292219</v>
      </c>
      <c r="I21" s="111">
        <v>300000</v>
      </c>
      <c r="J21" s="109"/>
      <c r="K21" s="109"/>
    </row>
    <row r="22" spans="1:11" x14ac:dyDescent="0.3">
      <c r="A22" s="6">
        <v>3967</v>
      </c>
      <c r="B22" s="9" t="s">
        <v>18</v>
      </c>
      <c r="C22" s="8"/>
      <c r="D22" s="8"/>
      <c r="E22" s="8"/>
      <c r="F22" s="8"/>
      <c r="G22" s="8"/>
      <c r="H22" s="8"/>
      <c r="I22" s="111"/>
      <c r="J22" s="109"/>
      <c r="K22" s="109"/>
    </row>
    <row r="23" spans="1:11" x14ac:dyDescent="0.3">
      <c r="A23" s="6">
        <v>3968</v>
      </c>
      <c r="B23" s="9" t="s">
        <v>19</v>
      </c>
      <c r="C23" s="8"/>
      <c r="D23" s="8"/>
      <c r="E23" s="8"/>
      <c r="F23" s="8"/>
      <c r="G23" s="8"/>
      <c r="H23" s="8"/>
      <c r="I23" s="111"/>
      <c r="J23" s="109"/>
      <c r="K23" s="109"/>
    </row>
    <row r="24" spans="1:11" x14ac:dyDescent="0.3">
      <c r="A24" s="6">
        <v>3971</v>
      </c>
      <c r="B24" s="9" t="s">
        <v>20</v>
      </c>
      <c r="C24" s="8"/>
      <c r="D24" s="8"/>
      <c r="E24" s="8"/>
      <c r="F24" s="8"/>
      <c r="G24" s="8"/>
      <c r="H24" s="8"/>
      <c r="I24" s="111"/>
      <c r="J24" s="109"/>
      <c r="K24" s="109"/>
    </row>
    <row r="25" spans="1:11" x14ac:dyDescent="0.3">
      <c r="A25" s="6">
        <v>3972</v>
      </c>
      <c r="B25" s="9" t="s">
        <v>21</v>
      </c>
      <c r="C25" s="8"/>
      <c r="D25" s="8"/>
      <c r="E25" s="8"/>
      <c r="F25" s="8"/>
      <c r="G25" s="8"/>
      <c r="H25" s="8"/>
      <c r="I25" s="111"/>
      <c r="J25" s="109"/>
      <c r="K25" s="109"/>
    </row>
    <row r="26" spans="1:11" x14ac:dyDescent="0.3">
      <c r="A26" s="6">
        <v>3973</v>
      </c>
      <c r="B26" s="7" t="s">
        <v>22</v>
      </c>
      <c r="C26" s="8"/>
      <c r="D26" s="8"/>
      <c r="E26" s="8"/>
      <c r="F26" s="8"/>
      <c r="G26" s="8"/>
      <c r="H26" s="8"/>
      <c r="I26" s="111"/>
      <c r="J26" s="109"/>
      <c r="K26" s="109"/>
    </row>
    <row r="27" spans="1:11" x14ac:dyDescent="0.3">
      <c r="A27" s="6">
        <v>3982</v>
      </c>
      <c r="B27" s="9" t="s">
        <v>23</v>
      </c>
      <c r="C27" s="8"/>
      <c r="D27" s="8"/>
      <c r="E27" s="8"/>
      <c r="F27" s="8"/>
      <c r="G27" s="8"/>
      <c r="H27" s="8"/>
      <c r="I27" s="111"/>
      <c r="J27" s="109"/>
      <c r="K27" s="109"/>
    </row>
    <row r="28" spans="1:11" x14ac:dyDescent="0.3">
      <c r="A28" s="6">
        <v>3983</v>
      </c>
      <c r="B28" s="9" t="s">
        <v>24</v>
      </c>
      <c r="C28" s="8"/>
      <c r="D28" s="8"/>
      <c r="E28" s="8"/>
      <c r="F28" s="8"/>
      <c r="G28" s="8"/>
      <c r="H28" s="8"/>
      <c r="I28" s="111"/>
      <c r="J28" s="109"/>
      <c r="K28" s="109"/>
    </row>
    <row r="29" spans="1:11" x14ac:dyDescent="0.3">
      <c r="A29" s="6">
        <v>3990</v>
      </c>
      <c r="B29" s="7" t="s">
        <v>25</v>
      </c>
      <c r="C29" s="8">
        <v>500000</v>
      </c>
      <c r="D29" s="8">
        <v>203001</v>
      </c>
      <c r="E29" s="8">
        <v>500000</v>
      </c>
      <c r="F29" s="8">
        <v>634712</v>
      </c>
      <c r="G29" s="8">
        <v>640000</v>
      </c>
      <c r="H29" s="8">
        <v>709265</v>
      </c>
      <c r="I29" s="111">
        <v>660000</v>
      </c>
      <c r="J29" s="109"/>
      <c r="K29" s="109" t="s">
        <v>143</v>
      </c>
    </row>
    <row r="30" spans="1:11" x14ac:dyDescent="0.3">
      <c r="A30" s="12" t="s">
        <v>26</v>
      </c>
      <c r="C30">
        <f t="shared" ref="C30:I30" si="0">SUM(C4:C29)</f>
        <v>872500</v>
      </c>
      <c r="D30">
        <f t="shared" si="0"/>
        <v>637822</v>
      </c>
      <c r="E30">
        <f t="shared" si="0"/>
        <v>920000</v>
      </c>
      <c r="F30">
        <f t="shared" si="0"/>
        <v>1200116</v>
      </c>
      <c r="G30">
        <f t="shared" si="0"/>
        <v>1700000</v>
      </c>
      <c r="H30">
        <f t="shared" si="0"/>
        <v>1282184</v>
      </c>
      <c r="I30">
        <f t="shared" si="0"/>
        <v>1250000</v>
      </c>
    </row>
    <row r="31" spans="1:11" x14ac:dyDescent="0.3">
      <c r="A31">
        <v>5000</v>
      </c>
      <c r="B31" t="s">
        <v>27</v>
      </c>
      <c r="C31">
        <v>96000</v>
      </c>
      <c r="D31">
        <v>96000</v>
      </c>
      <c r="E31">
        <v>96000</v>
      </c>
      <c r="F31">
        <v>96000</v>
      </c>
      <c r="G31">
        <v>270000</v>
      </c>
      <c r="H31">
        <v>183633</v>
      </c>
      <c r="I31" s="109">
        <v>336000</v>
      </c>
      <c r="J31" s="109"/>
      <c r="K31" s="109" t="s">
        <v>145</v>
      </c>
    </row>
    <row r="32" spans="1:11" x14ac:dyDescent="0.3">
      <c r="A32">
        <v>5001</v>
      </c>
      <c r="B32" t="s">
        <v>28</v>
      </c>
      <c r="C32">
        <v>165000</v>
      </c>
      <c r="D32">
        <v>28422</v>
      </c>
      <c r="E32">
        <v>30000</v>
      </c>
      <c r="F32">
        <v>68000</v>
      </c>
      <c r="G32" s="54">
        <v>20000</v>
      </c>
      <c r="H32">
        <v>38800</v>
      </c>
      <c r="I32" s="112">
        <v>20000</v>
      </c>
      <c r="J32" s="109"/>
      <c r="K32" s="109"/>
    </row>
    <row r="33" spans="1:11" x14ac:dyDescent="0.3">
      <c r="A33">
        <v>5006</v>
      </c>
      <c r="B33" t="s">
        <v>135</v>
      </c>
      <c r="C33">
        <v>0</v>
      </c>
      <c r="D33">
        <v>149878</v>
      </c>
      <c r="F33">
        <v>2040</v>
      </c>
      <c r="G33">
        <v>12600</v>
      </c>
      <c r="I33" s="109">
        <v>12600</v>
      </c>
      <c r="J33" s="109"/>
      <c r="K33" s="109"/>
    </row>
    <row r="34" spans="1:11" x14ac:dyDescent="0.3">
      <c r="A34">
        <v>5330</v>
      </c>
      <c r="B34" t="s">
        <v>29</v>
      </c>
      <c r="E34">
        <v>50000</v>
      </c>
      <c r="G34" s="54">
        <v>0</v>
      </c>
      <c r="I34" s="112">
        <v>0</v>
      </c>
      <c r="J34" s="109"/>
      <c r="K34" s="109"/>
    </row>
    <row r="35" spans="1:11" x14ac:dyDescent="0.3">
      <c r="A35" s="12" t="s">
        <v>30</v>
      </c>
      <c r="C35">
        <f t="shared" ref="C35:I35" si="1">SUM(C31:C34)</f>
        <v>261000</v>
      </c>
      <c r="D35">
        <f t="shared" si="1"/>
        <v>274300</v>
      </c>
      <c r="E35">
        <f t="shared" si="1"/>
        <v>176000</v>
      </c>
      <c r="F35">
        <f t="shared" si="1"/>
        <v>166040</v>
      </c>
      <c r="G35">
        <f t="shared" si="1"/>
        <v>302600</v>
      </c>
      <c r="H35">
        <f t="shared" si="1"/>
        <v>222433</v>
      </c>
      <c r="I35">
        <f t="shared" si="1"/>
        <v>368600</v>
      </c>
    </row>
    <row r="36" spans="1:11" x14ac:dyDescent="0.3">
      <c r="A36">
        <v>5400</v>
      </c>
      <c r="B36" t="s">
        <v>31</v>
      </c>
      <c r="C36">
        <v>14000</v>
      </c>
      <c r="D36">
        <v>34669</v>
      </c>
      <c r="E36">
        <v>14000</v>
      </c>
      <c r="F36">
        <v>13824</v>
      </c>
      <c r="G36">
        <v>38070</v>
      </c>
      <c r="H36">
        <v>31227</v>
      </c>
      <c r="I36" s="109">
        <v>48000</v>
      </c>
    </row>
    <row r="37" spans="1:11" x14ac:dyDescent="0.3">
      <c r="A37" s="12" t="s">
        <v>32</v>
      </c>
      <c r="C37">
        <f t="shared" ref="C37:I37" si="2">SUM(C36)</f>
        <v>14000</v>
      </c>
      <c r="D37">
        <f t="shared" si="2"/>
        <v>34669</v>
      </c>
      <c r="E37">
        <f t="shared" si="2"/>
        <v>14000</v>
      </c>
      <c r="F37">
        <f t="shared" si="2"/>
        <v>13824</v>
      </c>
      <c r="G37">
        <f t="shared" si="2"/>
        <v>38070</v>
      </c>
      <c r="H37">
        <v>31228</v>
      </c>
      <c r="I37">
        <f t="shared" si="2"/>
        <v>48000</v>
      </c>
    </row>
    <row r="38" spans="1:11" x14ac:dyDescent="0.3">
      <c r="A38" s="12" t="s">
        <v>33</v>
      </c>
      <c r="C38">
        <f t="shared" ref="C38:I38" si="3">SUM(C35+C37)</f>
        <v>275000</v>
      </c>
      <c r="D38">
        <f t="shared" si="3"/>
        <v>308969</v>
      </c>
      <c r="E38">
        <f t="shared" si="3"/>
        <v>190000</v>
      </c>
      <c r="F38">
        <f t="shared" si="3"/>
        <v>179864</v>
      </c>
      <c r="G38">
        <f t="shared" si="3"/>
        <v>340670</v>
      </c>
      <c r="H38">
        <f t="shared" si="3"/>
        <v>253661</v>
      </c>
      <c r="I38">
        <f t="shared" si="3"/>
        <v>416600</v>
      </c>
    </row>
    <row r="39" spans="1:11" x14ac:dyDescent="0.3">
      <c r="A39" s="6">
        <v>6000</v>
      </c>
      <c r="B39" s="9" t="s">
        <v>34</v>
      </c>
    </row>
    <row r="40" spans="1:11" x14ac:dyDescent="0.3">
      <c r="A40" s="6">
        <v>6014</v>
      </c>
      <c r="B40" s="9" t="s">
        <v>35</v>
      </c>
    </row>
    <row r="41" spans="1:11" x14ac:dyDescent="0.3">
      <c r="A41" s="6">
        <v>6015</v>
      </c>
      <c r="B41" s="9" t="s">
        <v>36</v>
      </c>
    </row>
    <row r="42" spans="1:11" x14ac:dyDescent="0.3">
      <c r="A42" s="6">
        <v>6018</v>
      </c>
      <c r="B42" s="9" t="s">
        <v>37</v>
      </c>
      <c r="H42">
        <v>79163</v>
      </c>
      <c r="K42" t="s">
        <v>204</v>
      </c>
    </row>
    <row r="43" spans="1:11" x14ac:dyDescent="0.3">
      <c r="A43" s="12" t="s">
        <v>44</v>
      </c>
      <c r="C43">
        <f t="shared" ref="C43:I44" si="4">SUM(C39:C42)</f>
        <v>0</v>
      </c>
      <c r="D43">
        <f t="shared" si="4"/>
        <v>0</v>
      </c>
      <c r="E43">
        <f t="shared" si="4"/>
        <v>0</v>
      </c>
      <c r="F43">
        <f t="shared" si="4"/>
        <v>0</v>
      </c>
      <c r="G43">
        <f t="shared" si="4"/>
        <v>0</v>
      </c>
      <c r="H43">
        <f t="shared" si="4"/>
        <v>79163</v>
      </c>
      <c r="I43">
        <f t="shared" si="4"/>
        <v>0</v>
      </c>
    </row>
    <row r="44" spans="1:11" x14ac:dyDescent="0.3">
      <c r="A44" s="6">
        <v>6300</v>
      </c>
      <c r="B44" s="7" t="s">
        <v>38</v>
      </c>
      <c r="F44">
        <v>24800</v>
      </c>
      <c r="G44">
        <v>80000</v>
      </c>
      <c r="I44" s="109">
        <f t="shared" si="4"/>
        <v>0</v>
      </c>
      <c r="J44" s="109"/>
      <c r="K44" s="109"/>
    </row>
    <row r="45" spans="1:11" x14ac:dyDescent="0.3">
      <c r="A45" s="6">
        <v>6301</v>
      </c>
      <c r="B45" s="7" t="s">
        <v>39</v>
      </c>
      <c r="E45">
        <v>36000</v>
      </c>
      <c r="H45">
        <v>120900</v>
      </c>
      <c r="I45" s="109">
        <v>0</v>
      </c>
      <c r="J45" s="109"/>
      <c r="K45" s="109"/>
    </row>
    <row r="46" spans="1:11" x14ac:dyDescent="0.3">
      <c r="A46" s="6">
        <v>6360</v>
      </c>
      <c r="B46" s="7" t="s">
        <v>40</v>
      </c>
      <c r="C46">
        <v>8000</v>
      </c>
      <c r="D46">
        <v>1602</v>
      </c>
      <c r="E46">
        <v>4000</v>
      </c>
      <c r="F46">
        <v>0</v>
      </c>
      <c r="G46">
        <v>80000</v>
      </c>
      <c r="H46">
        <v>40000</v>
      </c>
      <c r="I46" s="109"/>
      <c r="J46" s="109"/>
      <c r="K46" s="109"/>
    </row>
    <row r="47" spans="1:11" x14ac:dyDescent="0.3">
      <c r="A47" s="6">
        <v>6380</v>
      </c>
      <c r="B47" s="7" t="s">
        <v>41</v>
      </c>
      <c r="I47" s="109">
        <v>40000</v>
      </c>
      <c r="J47" s="109" t="s">
        <v>175</v>
      </c>
      <c r="K47" s="109"/>
    </row>
    <row r="48" spans="1:11" x14ac:dyDescent="0.3">
      <c r="A48" s="6">
        <v>6390</v>
      </c>
      <c r="B48" s="9" t="s">
        <v>42</v>
      </c>
      <c r="C48">
        <v>10000</v>
      </c>
      <c r="D48" t="s">
        <v>125</v>
      </c>
      <c r="F48" t="s">
        <v>125</v>
      </c>
      <c r="H48" t="s">
        <v>125</v>
      </c>
      <c r="I48" s="109"/>
      <c r="J48" s="109"/>
      <c r="K48" s="109"/>
    </row>
    <row r="49" spans="1:13" x14ac:dyDescent="0.3">
      <c r="A49" s="12" t="s">
        <v>43</v>
      </c>
      <c r="C49">
        <f t="shared" ref="C49:I49" si="5">SUM(C44:C48)</f>
        <v>18000</v>
      </c>
      <c r="D49">
        <f t="shared" si="5"/>
        <v>1602</v>
      </c>
      <c r="E49">
        <f t="shared" si="5"/>
        <v>40000</v>
      </c>
      <c r="F49">
        <f t="shared" si="5"/>
        <v>24800</v>
      </c>
      <c r="G49">
        <f t="shared" si="5"/>
        <v>160000</v>
      </c>
      <c r="H49">
        <f t="shared" si="5"/>
        <v>160900</v>
      </c>
      <c r="I49" s="109">
        <f t="shared" si="5"/>
        <v>40000</v>
      </c>
      <c r="J49" s="109"/>
      <c r="K49" s="109"/>
    </row>
    <row r="50" spans="1:13" x14ac:dyDescent="0.3">
      <c r="A50" s="6">
        <v>6540</v>
      </c>
      <c r="B50" s="7" t="s">
        <v>45</v>
      </c>
      <c r="C50">
        <v>5000</v>
      </c>
      <c r="D50" t="s">
        <v>125</v>
      </c>
      <c r="E50">
        <v>5000</v>
      </c>
      <c r="F50">
        <v>23693</v>
      </c>
      <c r="G50">
        <v>30000</v>
      </c>
      <c r="H50">
        <v>54026</v>
      </c>
      <c r="I50" s="109">
        <v>15000</v>
      </c>
      <c r="J50" s="109" t="s">
        <v>176</v>
      </c>
    </row>
    <row r="51" spans="1:13" x14ac:dyDescent="0.3">
      <c r="A51" s="6">
        <v>6542</v>
      </c>
      <c r="B51" s="13" t="s">
        <v>46</v>
      </c>
      <c r="I51" s="109"/>
      <c r="J51" s="109"/>
    </row>
    <row r="52" spans="1:13" x14ac:dyDescent="0.3">
      <c r="A52" s="6">
        <v>6551</v>
      </c>
      <c r="B52" s="7" t="s">
        <v>47</v>
      </c>
      <c r="C52">
        <v>5000</v>
      </c>
      <c r="D52">
        <v>2949</v>
      </c>
      <c r="E52">
        <v>10000</v>
      </c>
      <c r="F52">
        <v>0</v>
      </c>
      <c r="G52">
        <v>10000</v>
      </c>
      <c r="H52">
        <v>0</v>
      </c>
      <c r="I52" s="109">
        <v>0</v>
      </c>
      <c r="J52" s="109"/>
    </row>
    <row r="53" spans="1:13" x14ac:dyDescent="0.3">
      <c r="A53" s="6">
        <v>6552</v>
      </c>
      <c r="B53" s="9" t="s">
        <v>48</v>
      </c>
      <c r="I53" s="109"/>
      <c r="J53" s="109"/>
    </row>
    <row r="54" spans="1:13" x14ac:dyDescent="0.3">
      <c r="A54" s="6">
        <v>6553</v>
      </c>
      <c r="B54" s="7" t="s">
        <v>49</v>
      </c>
      <c r="D54">
        <v>801</v>
      </c>
      <c r="F54">
        <v>0</v>
      </c>
      <c r="H54">
        <v>0</v>
      </c>
      <c r="I54" s="109"/>
      <c r="J54" s="109"/>
    </row>
    <row r="55" spans="1:13" x14ac:dyDescent="0.3">
      <c r="A55" s="6">
        <v>6554</v>
      </c>
      <c r="B55" s="7" t="s">
        <v>139</v>
      </c>
      <c r="C55">
        <v>10000</v>
      </c>
      <c r="D55">
        <v>21169</v>
      </c>
      <c r="E55">
        <v>46000</v>
      </c>
      <c r="F55">
        <v>20386</v>
      </c>
      <c r="G55">
        <v>10000</v>
      </c>
      <c r="H55">
        <v>13272</v>
      </c>
      <c r="I55" s="109">
        <v>10000</v>
      </c>
      <c r="J55" s="109"/>
    </row>
    <row r="56" spans="1:13" x14ac:dyDescent="0.3">
      <c r="A56" s="6">
        <v>6555</v>
      </c>
      <c r="B56" s="7" t="s">
        <v>50</v>
      </c>
      <c r="F56">
        <v>568</v>
      </c>
      <c r="H56">
        <v>770</v>
      </c>
      <c r="I56" s="109"/>
      <c r="J56" s="109"/>
    </row>
    <row r="57" spans="1:13" x14ac:dyDescent="0.3">
      <c r="A57" s="7">
        <v>6563</v>
      </c>
      <c r="B57" s="7" t="s">
        <v>132</v>
      </c>
      <c r="D57">
        <v>1800</v>
      </c>
      <c r="E57">
        <v>0</v>
      </c>
      <c r="F57">
        <v>0</v>
      </c>
      <c r="G57">
        <v>0</v>
      </c>
      <c r="H57">
        <v>0</v>
      </c>
      <c r="I57" s="109">
        <v>0</v>
      </c>
      <c r="J57" s="109"/>
    </row>
    <row r="58" spans="1:13" x14ac:dyDescent="0.3">
      <c r="A58" s="12" t="s">
        <v>51</v>
      </c>
      <c r="C58">
        <f t="shared" ref="C58:I58" si="6">SUM(C50:C57)</f>
        <v>20000</v>
      </c>
      <c r="D58">
        <f t="shared" si="6"/>
        <v>26719</v>
      </c>
      <c r="E58">
        <f t="shared" si="6"/>
        <v>61000</v>
      </c>
      <c r="F58">
        <f t="shared" si="6"/>
        <v>44647</v>
      </c>
      <c r="G58">
        <f t="shared" si="6"/>
        <v>50000</v>
      </c>
      <c r="H58">
        <f t="shared" si="6"/>
        <v>68068</v>
      </c>
      <c r="I58">
        <f t="shared" si="6"/>
        <v>25000</v>
      </c>
    </row>
    <row r="59" spans="1:13" x14ac:dyDescent="0.3">
      <c r="A59" s="14">
        <v>6700</v>
      </c>
      <c r="B59" t="s">
        <v>52</v>
      </c>
      <c r="C59">
        <v>35000</v>
      </c>
      <c r="D59">
        <v>47875</v>
      </c>
      <c r="E59">
        <v>35000</v>
      </c>
      <c r="F59">
        <v>22250</v>
      </c>
      <c r="G59">
        <v>30000</v>
      </c>
      <c r="H59">
        <v>41575</v>
      </c>
      <c r="I59" s="109">
        <v>30000</v>
      </c>
      <c r="K59" t="s">
        <v>205</v>
      </c>
      <c r="M59" s="123"/>
    </row>
    <row r="60" spans="1:13" x14ac:dyDescent="0.3">
      <c r="A60" s="14">
        <v>6705</v>
      </c>
      <c r="B60" t="s">
        <v>53</v>
      </c>
      <c r="C60">
        <v>200000</v>
      </c>
      <c r="D60">
        <v>233334</v>
      </c>
      <c r="E60">
        <v>230000</v>
      </c>
      <c r="F60">
        <v>244511</v>
      </c>
      <c r="G60">
        <v>250000</v>
      </c>
      <c r="H60">
        <v>256488</v>
      </c>
      <c r="I60" s="109">
        <v>280000</v>
      </c>
      <c r="J60" t="s">
        <v>179</v>
      </c>
    </row>
    <row r="61" spans="1:13" x14ac:dyDescent="0.3">
      <c r="A61" s="14">
        <v>6706</v>
      </c>
      <c r="B61" t="s">
        <v>54</v>
      </c>
      <c r="C61">
        <v>50000</v>
      </c>
      <c r="D61">
        <v>19725</v>
      </c>
      <c r="E61">
        <v>5000</v>
      </c>
      <c r="F61">
        <v>38063</v>
      </c>
      <c r="G61">
        <v>25000</v>
      </c>
      <c r="H61">
        <v>18608</v>
      </c>
      <c r="I61" s="109">
        <v>25000</v>
      </c>
    </row>
    <row r="62" spans="1:13" x14ac:dyDescent="0.3">
      <c r="A62" s="12" t="s">
        <v>55</v>
      </c>
      <c r="C62">
        <f t="shared" ref="C62:I62" si="7">SUM(C59:C61)</f>
        <v>285000</v>
      </c>
      <c r="D62">
        <f t="shared" si="7"/>
        <v>300934</v>
      </c>
      <c r="E62">
        <f t="shared" si="7"/>
        <v>270000</v>
      </c>
      <c r="F62">
        <f t="shared" si="7"/>
        <v>304824</v>
      </c>
      <c r="G62">
        <f t="shared" si="7"/>
        <v>305000</v>
      </c>
      <c r="H62">
        <f t="shared" si="7"/>
        <v>316671</v>
      </c>
      <c r="I62">
        <f t="shared" si="7"/>
        <v>335000</v>
      </c>
    </row>
    <row r="63" spans="1:13" x14ac:dyDescent="0.3">
      <c r="A63" s="14">
        <v>6800</v>
      </c>
      <c r="B63" t="s">
        <v>56</v>
      </c>
      <c r="C63">
        <v>12000</v>
      </c>
      <c r="D63">
        <v>16472</v>
      </c>
      <c r="E63">
        <v>15000</v>
      </c>
      <c r="F63">
        <v>9339</v>
      </c>
      <c r="G63">
        <v>10000</v>
      </c>
      <c r="H63">
        <v>3510</v>
      </c>
      <c r="I63" s="109">
        <v>10000</v>
      </c>
    </row>
    <row r="64" spans="1:13" x14ac:dyDescent="0.3">
      <c r="A64" s="14">
        <v>6890</v>
      </c>
      <c r="B64" t="s">
        <v>57</v>
      </c>
      <c r="C64">
        <v>15000</v>
      </c>
      <c r="D64">
        <v>1720</v>
      </c>
      <c r="E64">
        <v>2500</v>
      </c>
      <c r="F64">
        <v>1770</v>
      </c>
      <c r="G64">
        <v>2000</v>
      </c>
      <c r="H64">
        <v>4072</v>
      </c>
      <c r="I64" s="109">
        <v>2000</v>
      </c>
    </row>
    <row r="65" spans="1:10" x14ac:dyDescent="0.3">
      <c r="A65" s="14">
        <v>6820</v>
      </c>
      <c r="B65" t="s">
        <v>133</v>
      </c>
      <c r="C65">
        <v>0</v>
      </c>
      <c r="D65">
        <v>1706</v>
      </c>
      <c r="E65">
        <v>0</v>
      </c>
      <c r="F65">
        <v>0</v>
      </c>
      <c r="G65">
        <v>0</v>
      </c>
      <c r="H65">
        <v>0</v>
      </c>
      <c r="I65" s="109">
        <v>0</v>
      </c>
    </row>
    <row r="66" spans="1:10" x14ac:dyDescent="0.3">
      <c r="A66" s="14">
        <v>6840</v>
      </c>
      <c r="B66" t="s">
        <v>134</v>
      </c>
      <c r="C66">
        <f ca="1">'Avd 1 - Hovedlaget'!C6+C66:Q658:C180</f>
        <v>0</v>
      </c>
      <c r="D66">
        <v>1197</v>
      </c>
      <c r="F66">
        <v>0</v>
      </c>
      <c r="H66">
        <v>750</v>
      </c>
      <c r="I66" s="109"/>
    </row>
    <row r="67" spans="1:10" x14ac:dyDescent="0.3">
      <c r="A67" s="43">
        <v>7322</v>
      </c>
      <c r="B67" t="s">
        <v>136</v>
      </c>
      <c r="C67">
        <f ca="1">'Avd 1 - Hovedlaget'!C7+C67:Q659:C181</f>
        <v>0</v>
      </c>
      <c r="D67" s="12">
        <v>30087</v>
      </c>
      <c r="E67">
        <v>30000</v>
      </c>
      <c r="F67" s="12">
        <v>37092</v>
      </c>
      <c r="G67">
        <v>40000</v>
      </c>
      <c r="H67" s="12">
        <v>49814</v>
      </c>
      <c r="I67" s="109">
        <v>0</v>
      </c>
      <c r="J67" t="s">
        <v>206</v>
      </c>
    </row>
    <row r="68" spans="1:10" x14ac:dyDescent="0.3">
      <c r="A68" s="12" t="s">
        <v>58</v>
      </c>
      <c r="C68">
        <f t="shared" ref="C68:I68" ca="1" si="8">SUM(C63:C67)</f>
        <v>27000</v>
      </c>
      <c r="D68">
        <f t="shared" si="8"/>
        <v>51182</v>
      </c>
      <c r="E68">
        <f t="shared" si="8"/>
        <v>47500</v>
      </c>
      <c r="F68">
        <f t="shared" si="8"/>
        <v>48201</v>
      </c>
      <c r="G68">
        <f t="shared" si="8"/>
        <v>52000</v>
      </c>
      <c r="H68">
        <f t="shared" si="8"/>
        <v>58146</v>
      </c>
      <c r="I68">
        <f t="shared" si="8"/>
        <v>12000</v>
      </c>
    </row>
    <row r="69" spans="1:10" x14ac:dyDescent="0.3">
      <c r="A69" s="14">
        <v>6903</v>
      </c>
      <c r="B69" t="s">
        <v>59</v>
      </c>
      <c r="C69">
        <v>5000</v>
      </c>
      <c r="D69">
        <v>307</v>
      </c>
      <c r="E69">
        <v>5000</v>
      </c>
      <c r="F69">
        <v>0</v>
      </c>
      <c r="G69">
        <v>10000</v>
      </c>
      <c r="H69">
        <v>6281</v>
      </c>
      <c r="I69" s="109">
        <v>10000</v>
      </c>
    </row>
    <row r="70" spans="1:10" x14ac:dyDescent="0.3">
      <c r="A70" s="14">
        <v>6907</v>
      </c>
      <c r="B70" t="s">
        <v>60</v>
      </c>
      <c r="C70">
        <v>20000</v>
      </c>
      <c r="D70">
        <v>11227</v>
      </c>
      <c r="E70">
        <v>10000</v>
      </c>
      <c r="F70">
        <v>14932</v>
      </c>
      <c r="G70">
        <v>10000</v>
      </c>
      <c r="H70">
        <v>16473</v>
      </c>
      <c r="I70" s="109">
        <v>12000</v>
      </c>
    </row>
    <row r="71" spans="1:10" x14ac:dyDescent="0.3">
      <c r="A71" s="14">
        <v>6940</v>
      </c>
      <c r="B71" t="s">
        <v>61</v>
      </c>
      <c r="C71">
        <v>5000</v>
      </c>
      <c r="D71">
        <v>1300</v>
      </c>
      <c r="E71">
        <v>2000</v>
      </c>
      <c r="F71">
        <v>1018</v>
      </c>
      <c r="G71">
        <v>2000</v>
      </c>
      <c r="H71">
        <v>640</v>
      </c>
      <c r="I71" s="109">
        <v>3000</v>
      </c>
    </row>
    <row r="72" spans="1:10" x14ac:dyDescent="0.3">
      <c r="A72" s="12" t="s">
        <v>62</v>
      </c>
      <c r="C72">
        <f t="shared" ref="C72:I72" si="9">SUM(C69:C71)</f>
        <v>30000</v>
      </c>
      <c r="D72">
        <f t="shared" si="9"/>
        <v>12834</v>
      </c>
      <c r="E72">
        <f t="shared" si="9"/>
        <v>17000</v>
      </c>
      <c r="F72">
        <f t="shared" si="9"/>
        <v>15950</v>
      </c>
      <c r="G72">
        <f t="shared" si="9"/>
        <v>22000</v>
      </c>
      <c r="H72">
        <f t="shared" si="9"/>
        <v>23394</v>
      </c>
      <c r="I72">
        <f t="shared" si="9"/>
        <v>25000</v>
      </c>
    </row>
    <row r="73" spans="1:10" x14ac:dyDescent="0.3">
      <c r="A73" s="6">
        <v>7100</v>
      </c>
      <c r="B73" s="7" t="s">
        <v>63</v>
      </c>
    </row>
    <row r="74" spans="1:10" x14ac:dyDescent="0.3">
      <c r="A74" s="6">
        <v>7101</v>
      </c>
      <c r="B74" s="7" t="s">
        <v>64</v>
      </c>
      <c r="C74">
        <v>5000</v>
      </c>
      <c r="D74" t="s">
        <v>125</v>
      </c>
      <c r="E74">
        <v>5000</v>
      </c>
      <c r="F74" t="s">
        <v>125</v>
      </c>
      <c r="G74">
        <v>5000</v>
      </c>
      <c r="H74" t="s">
        <v>125</v>
      </c>
      <c r="I74">
        <v>0</v>
      </c>
    </row>
    <row r="75" spans="1:10" x14ac:dyDescent="0.3">
      <c r="A75" s="6">
        <v>7140</v>
      </c>
      <c r="B75" s="7" t="s">
        <v>65</v>
      </c>
      <c r="C75">
        <v>2000</v>
      </c>
      <c r="D75" t="s">
        <v>125</v>
      </c>
      <c r="E75">
        <v>0</v>
      </c>
      <c r="F75" t="s">
        <v>125</v>
      </c>
      <c r="G75">
        <v>0</v>
      </c>
      <c r="H75" t="s">
        <v>125</v>
      </c>
      <c r="I75">
        <v>0</v>
      </c>
    </row>
    <row r="76" spans="1:10" x14ac:dyDescent="0.3">
      <c r="A76" s="12" t="s">
        <v>66</v>
      </c>
      <c r="C76">
        <f t="shared" ref="C76:I76" si="10">SUM(C73:C75)</f>
        <v>7000</v>
      </c>
      <c r="D76">
        <f t="shared" si="10"/>
        <v>0</v>
      </c>
      <c r="E76">
        <f t="shared" si="10"/>
        <v>5000</v>
      </c>
      <c r="F76">
        <f t="shared" si="10"/>
        <v>0</v>
      </c>
      <c r="G76">
        <f t="shared" si="10"/>
        <v>5000</v>
      </c>
      <c r="H76">
        <f t="shared" si="10"/>
        <v>0</v>
      </c>
      <c r="I76">
        <f t="shared" si="10"/>
        <v>0</v>
      </c>
    </row>
    <row r="77" spans="1:10" x14ac:dyDescent="0.3">
      <c r="A77" s="14">
        <v>7410</v>
      </c>
      <c r="B77" t="s">
        <v>67</v>
      </c>
      <c r="D77">
        <v>1800</v>
      </c>
      <c r="F77">
        <v>0</v>
      </c>
      <c r="H77">
        <v>0</v>
      </c>
      <c r="I77" s="109"/>
    </row>
    <row r="78" spans="1:10" x14ac:dyDescent="0.3">
      <c r="A78" s="14">
        <v>7420</v>
      </c>
      <c r="B78" t="s">
        <v>68</v>
      </c>
      <c r="C78">
        <v>10000</v>
      </c>
      <c r="D78">
        <v>20000</v>
      </c>
      <c r="E78">
        <v>10000</v>
      </c>
      <c r="F78">
        <v>30000</v>
      </c>
      <c r="G78">
        <v>200000</v>
      </c>
      <c r="H78">
        <v>142206</v>
      </c>
      <c r="I78" s="109">
        <v>20000</v>
      </c>
    </row>
    <row r="79" spans="1:10" x14ac:dyDescent="0.3">
      <c r="A79" s="14">
        <v>7430</v>
      </c>
      <c r="B79" t="s">
        <v>69</v>
      </c>
      <c r="C79">
        <v>5000</v>
      </c>
      <c r="D79">
        <v>10474</v>
      </c>
      <c r="E79">
        <v>5000</v>
      </c>
      <c r="F79">
        <v>770</v>
      </c>
      <c r="G79">
        <v>5000</v>
      </c>
      <c r="H79">
        <v>2104</v>
      </c>
      <c r="I79" s="109">
        <v>2000</v>
      </c>
    </row>
    <row r="80" spans="1:10" x14ac:dyDescent="0.3">
      <c r="A80" s="14">
        <v>7600</v>
      </c>
      <c r="B80" t="s">
        <v>131</v>
      </c>
      <c r="C80">
        <v>0</v>
      </c>
      <c r="D80" t="s">
        <v>125</v>
      </c>
      <c r="F80" t="s">
        <v>125</v>
      </c>
      <c r="G80">
        <v>10000</v>
      </c>
      <c r="H80" t="s">
        <v>125</v>
      </c>
      <c r="I80" s="109">
        <v>0</v>
      </c>
    </row>
    <row r="81" spans="1:10" x14ac:dyDescent="0.3">
      <c r="A81" s="12" t="s">
        <v>70</v>
      </c>
      <c r="C81">
        <f t="shared" ref="C81:I81" si="11">SUM(C77:C80)</f>
        <v>15000</v>
      </c>
      <c r="D81">
        <f t="shared" si="11"/>
        <v>32274</v>
      </c>
      <c r="E81">
        <f t="shared" si="11"/>
        <v>15000</v>
      </c>
      <c r="F81">
        <f t="shared" si="11"/>
        <v>30770</v>
      </c>
      <c r="G81">
        <f t="shared" si="11"/>
        <v>215000</v>
      </c>
      <c r="H81">
        <f t="shared" si="11"/>
        <v>144310</v>
      </c>
      <c r="I81">
        <f t="shared" si="11"/>
        <v>22000</v>
      </c>
    </row>
    <row r="82" spans="1:10" x14ac:dyDescent="0.3">
      <c r="A82" s="14">
        <v>7500</v>
      </c>
      <c r="B82" t="s">
        <v>71</v>
      </c>
      <c r="C82">
        <v>10000</v>
      </c>
      <c r="D82">
        <v>13330</v>
      </c>
      <c r="E82">
        <v>15000</v>
      </c>
      <c r="F82">
        <v>13497</v>
      </c>
      <c r="G82">
        <v>20000</v>
      </c>
      <c r="H82">
        <v>2290</v>
      </c>
      <c r="I82" s="109">
        <v>15000</v>
      </c>
    </row>
    <row r="83" spans="1:10" x14ac:dyDescent="0.3">
      <c r="A83" s="12" t="s">
        <v>72</v>
      </c>
      <c r="C83">
        <f t="shared" ref="C83:I83" si="12">SUM(C82)</f>
        <v>10000</v>
      </c>
      <c r="D83">
        <f t="shared" si="12"/>
        <v>13330</v>
      </c>
      <c r="E83">
        <f t="shared" si="12"/>
        <v>15000</v>
      </c>
      <c r="F83">
        <f t="shared" si="12"/>
        <v>13497</v>
      </c>
      <c r="G83">
        <f t="shared" si="12"/>
        <v>20000</v>
      </c>
      <c r="H83">
        <f t="shared" si="12"/>
        <v>2290</v>
      </c>
      <c r="I83">
        <f t="shared" si="12"/>
        <v>15000</v>
      </c>
    </row>
    <row r="84" spans="1:10" x14ac:dyDescent="0.3">
      <c r="A84" s="12">
        <v>4301</v>
      </c>
      <c r="B84" t="s">
        <v>162</v>
      </c>
      <c r="H84">
        <v>376</v>
      </c>
      <c r="I84" s="109"/>
      <c r="J84" s="109"/>
    </row>
    <row r="85" spans="1:10" x14ac:dyDescent="0.3">
      <c r="A85" s="12">
        <v>7710</v>
      </c>
      <c r="B85" t="s">
        <v>137</v>
      </c>
      <c r="C85">
        <v>0</v>
      </c>
      <c r="D85">
        <v>111</v>
      </c>
      <c r="E85">
        <v>0</v>
      </c>
      <c r="F85">
        <v>0</v>
      </c>
      <c r="G85">
        <v>0</v>
      </c>
      <c r="H85">
        <v>0</v>
      </c>
      <c r="I85" s="109">
        <v>0</v>
      </c>
      <c r="J85" s="109"/>
    </row>
    <row r="86" spans="1:10" x14ac:dyDescent="0.3">
      <c r="A86" s="6">
        <v>7730</v>
      </c>
      <c r="B86" s="7" t="s">
        <v>73</v>
      </c>
      <c r="C86">
        <v>15000</v>
      </c>
      <c r="D86">
        <v>7988</v>
      </c>
      <c r="E86">
        <v>5000</v>
      </c>
      <c r="F86">
        <v>186729</v>
      </c>
      <c r="G86">
        <v>330000</v>
      </c>
      <c r="H86">
        <v>32041</v>
      </c>
      <c r="I86" s="109">
        <v>5000</v>
      </c>
      <c r="J86" s="109"/>
    </row>
    <row r="87" spans="1:10" x14ac:dyDescent="0.3">
      <c r="A87" s="6">
        <v>7731</v>
      </c>
      <c r="B87" s="7" t="s">
        <v>74</v>
      </c>
      <c r="I87" s="109"/>
      <c r="J87" s="109"/>
    </row>
    <row r="88" spans="1:10" x14ac:dyDescent="0.3">
      <c r="A88" s="6">
        <v>7750</v>
      </c>
      <c r="B88" s="9" t="s">
        <v>75</v>
      </c>
      <c r="I88" s="109"/>
      <c r="J88" s="109"/>
    </row>
    <row r="89" spans="1:10" x14ac:dyDescent="0.3">
      <c r="A89" s="6">
        <v>7751</v>
      </c>
      <c r="B89" s="10" t="s">
        <v>6</v>
      </c>
      <c r="I89" s="109"/>
      <c r="J89" s="109"/>
    </row>
    <row r="90" spans="1:10" x14ac:dyDescent="0.3">
      <c r="A90" s="6">
        <v>7752</v>
      </c>
      <c r="B90" s="10" t="s">
        <v>76</v>
      </c>
      <c r="I90" s="109"/>
      <c r="J90" s="109"/>
    </row>
    <row r="91" spans="1:10" x14ac:dyDescent="0.3">
      <c r="A91" s="6">
        <v>7753</v>
      </c>
      <c r="B91" s="10" t="s">
        <v>77</v>
      </c>
      <c r="I91" s="109"/>
      <c r="J91" s="109"/>
    </row>
    <row r="92" spans="1:10" x14ac:dyDescent="0.3">
      <c r="A92" s="6">
        <v>7760</v>
      </c>
      <c r="B92" s="7" t="s">
        <v>78</v>
      </c>
      <c r="C92">
        <v>5000</v>
      </c>
      <c r="D92">
        <v>500</v>
      </c>
      <c r="E92">
        <v>5000</v>
      </c>
      <c r="F92">
        <v>0</v>
      </c>
      <c r="G92">
        <v>5000</v>
      </c>
      <c r="H92">
        <v>0</v>
      </c>
      <c r="I92" s="109">
        <v>10000</v>
      </c>
      <c r="J92" s="109"/>
    </row>
    <row r="93" spans="1:10" x14ac:dyDescent="0.3">
      <c r="A93" s="6">
        <v>7761</v>
      </c>
      <c r="B93" s="7" t="s">
        <v>79</v>
      </c>
      <c r="I93" s="109"/>
      <c r="J93" s="109"/>
    </row>
    <row r="94" spans="1:10" x14ac:dyDescent="0.3">
      <c r="A94" s="6">
        <v>7762</v>
      </c>
      <c r="B94" s="7" t="s">
        <v>80</v>
      </c>
      <c r="E94">
        <v>110000</v>
      </c>
      <c r="F94">
        <v>88</v>
      </c>
      <c r="G94">
        <v>10000</v>
      </c>
      <c r="H94">
        <v>1145</v>
      </c>
      <c r="I94" s="109">
        <v>100000</v>
      </c>
      <c r="J94" s="109" t="s">
        <v>177</v>
      </c>
    </row>
    <row r="95" spans="1:10" x14ac:dyDescent="0.3">
      <c r="A95" s="6">
        <v>7763</v>
      </c>
      <c r="B95" s="9" t="s">
        <v>81</v>
      </c>
      <c r="I95" s="109"/>
      <c r="J95" s="109"/>
    </row>
    <row r="96" spans="1:10" x14ac:dyDescent="0.3">
      <c r="A96" s="6">
        <v>7764</v>
      </c>
      <c r="B96" s="9" t="s">
        <v>82</v>
      </c>
      <c r="I96" s="109"/>
      <c r="J96" s="109"/>
    </row>
    <row r="97" spans="1:10" x14ac:dyDescent="0.3">
      <c r="A97" s="6">
        <v>7765</v>
      </c>
      <c r="B97" s="7" t="s">
        <v>83</v>
      </c>
      <c r="I97" s="109"/>
      <c r="J97" s="109"/>
    </row>
    <row r="98" spans="1:10" x14ac:dyDescent="0.3">
      <c r="A98" s="6">
        <v>7766</v>
      </c>
      <c r="B98" s="7" t="s">
        <v>84</v>
      </c>
      <c r="I98" s="109"/>
      <c r="J98" s="109"/>
    </row>
    <row r="99" spans="1:10" x14ac:dyDescent="0.3">
      <c r="A99" s="6">
        <v>7767</v>
      </c>
      <c r="B99" s="7" t="s">
        <v>85</v>
      </c>
      <c r="H99">
        <v>628</v>
      </c>
      <c r="I99" s="109"/>
      <c r="J99" s="109"/>
    </row>
    <row r="100" spans="1:10" x14ac:dyDescent="0.3">
      <c r="A100" s="6">
        <v>7768</v>
      </c>
      <c r="B100" s="7" t="s">
        <v>86</v>
      </c>
      <c r="I100" s="109"/>
      <c r="J100" s="109"/>
    </row>
    <row r="101" spans="1:10" x14ac:dyDescent="0.3">
      <c r="A101" s="6">
        <v>7769</v>
      </c>
      <c r="B101" s="7" t="s">
        <v>129</v>
      </c>
      <c r="I101" s="109"/>
      <c r="J101" s="109"/>
    </row>
    <row r="102" spans="1:10" x14ac:dyDescent="0.3">
      <c r="A102" s="6">
        <v>7770</v>
      </c>
      <c r="B102" s="7" t="s">
        <v>87</v>
      </c>
      <c r="D102">
        <v>3000</v>
      </c>
      <c r="E102">
        <v>5000</v>
      </c>
      <c r="F102">
        <v>1800</v>
      </c>
      <c r="G102">
        <v>5000</v>
      </c>
      <c r="H102">
        <v>5500</v>
      </c>
      <c r="I102" s="109">
        <v>5500</v>
      </c>
      <c r="J102" s="109" t="s">
        <v>159</v>
      </c>
    </row>
    <row r="103" spans="1:10" x14ac:dyDescent="0.3">
      <c r="A103" s="6">
        <v>7772</v>
      </c>
      <c r="B103" s="9" t="s">
        <v>88</v>
      </c>
      <c r="I103" s="109"/>
      <c r="J103" s="109"/>
    </row>
    <row r="104" spans="1:10" x14ac:dyDescent="0.3">
      <c r="A104" s="6">
        <v>7773</v>
      </c>
      <c r="B104" s="9" t="s">
        <v>89</v>
      </c>
      <c r="I104" s="109"/>
      <c r="J104" s="109"/>
    </row>
    <row r="105" spans="1:10" x14ac:dyDescent="0.3">
      <c r="A105" s="6">
        <v>7774</v>
      </c>
      <c r="B105" s="9" t="s">
        <v>90</v>
      </c>
      <c r="I105" s="109"/>
      <c r="J105" s="109"/>
    </row>
    <row r="106" spans="1:10" x14ac:dyDescent="0.3">
      <c r="A106" s="6">
        <v>7775</v>
      </c>
      <c r="B106" s="9" t="s">
        <v>91</v>
      </c>
      <c r="I106" s="109"/>
      <c r="J106" s="109"/>
    </row>
    <row r="107" spans="1:10" x14ac:dyDescent="0.3">
      <c r="A107" s="6">
        <v>7780</v>
      </c>
      <c r="B107" s="7" t="s">
        <v>92</v>
      </c>
      <c r="C107">
        <v>10000</v>
      </c>
      <c r="D107">
        <v>4149</v>
      </c>
      <c r="E107">
        <v>10000</v>
      </c>
      <c r="F107">
        <v>84438</v>
      </c>
      <c r="G107">
        <v>20000</v>
      </c>
      <c r="H107">
        <v>6999</v>
      </c>
      <c r="I107" s="109">
        <v>20000</v>
      </c>
      <c r="J107" s="109"/>
    </row>
    <row r="108" spans="1:10" x14ac:dyDescent="0.3">
      <c r="A108" s="6">
        <v>7790</v>
      </c>
      <c r="B108" s="7" t="s">
        <v>93</v>
      </c>
      <c r="C108">
        <v>3000</v>
      </c>
      <c r="D108">
        <v>2991</v>
      </c>
      <c r="E108">
        <v>3000</v>
      </c>
      <c r="F108">
        <v>3529</v>
      </c>
      <c r="G108">
        <v>3000</v>
      </c>
      <c r="H108">
        <v>2482</v>
      </c>
      <c r="I108" s="109">
        <v>3000</v>
      </c>
      <c r="J108" s="109"/>
    </row>
    <row r="109" spans="1:10" x14ac:dyDescent="0.3">
      <c r="A109" s="6">
        <v>7791</v>
      </c>
      <c r="B109" s="7" t="s">
        <v>94</v>
      </c>
      <c r="I109" s="109"/>
      <c r="J109" s="109"/>
    </row>
    <row r="110" spans="1:10" x14ac:dyDescent="0.3">
      <c r="A110" s="6">
        <v>7830</v>
      </c>
      <c r="B110" s="7" t="s">
        <v>95</v>
      </c>
      <c r="C110">
        <v>2000</v>
      </c>
      <c r="D110">
        <v>4250</v>
      </c>
      <c r="E110">
        <v>5000</v>
      </c>
      <c r="F110">
        <v>2930</v>
      </c>
      <c r="G110">
        <v>5000</v>
      </c>
      <c r="H110">
        <v>3350</v>
      </c>
      <c r="I110" s="109">
        <v>5000</v>
      </c>
      <c r="J110" s="109"/>
    </row>
    <row r="111" spans="1:10" x14ac:dyDescent="0.3">
      <c r="A111" s="12" t="s">
        <v>96</v>
      </c>
      <c r="C111">
        <f t="shared" ref="C111:G111" si="13">SUM(C85:C110)</f>
        <v>35000</v>
      </c>
      <c r="D111">
        <f t="shared" si="13"/>
        <v>22989</v>
      </c>
      <c r="E111">
        <f t="shared" si="13"/>
        <v>143000</v>
      </c>
      <c r="F111">
        <f t="shared" si="13"/>
        <v>279514</v>
      </c>
      <c r="G111">
        <f t="shared" si="13"/>
        <v>378000</v>
      </c>
      <c r="H111">
        <f>SUM(H84:H110)</f>
        <v>52521</v>
      </c>
      <c r="I111">
        <f>SUM(I84:I110)</f>
        <v>148500</v>
      </c>
    </row>
    <row r="112" spans="1:10" x14ac:dyDescent="0.3">
      <c r="A112" s="12" t="s">
        <v>97</v>
      </c>
      <c r="C112">
        <f ca="1">SUM(C111+C83+C81+C76+C72+C68+C62+C58+C49+C43+C38+K42)</f>
        <v>722000</v>
      </c>
      <c r="D112">
        <f>SUM(D111+D83+D81+D76+D72+D68+D62+D58+D49+D43+D38+L42)</f>
        <v>770833</v>
      </c>
      <c r="E112">
        <f>SUM(E111+E83+E81+E76+E72+E68+E62+E58+E49+E43+E38+L42)</f>
        <v>803500</v>
      </c>
      <c r="F112">
        <f>SUM(F111+F83+F81+F76+F72+F68+F62+F58+F49+F43+F38+N42)</f>
        <v>942067</v>
      </c>
      <c r="G112">
        <f>SUM(G111+G83+G81+G76+G72+G68+G62+G58+G49+G43+G38+O42)</f>
        <v>1547670</v>
      </c>
      <c r="H112">
        <f>SUM(H111+H83+H81+H76+H72+H68+H62+H58+H49+H43+H38+P42)</f>
        <v>1159124</v>
      </c>
      <c r="I112">
        <f>SUM(I111+I83+I81+I76+I72+I68+I62+I58+I49+I43+I38+Q42)</f>
        <v>1039100</v>
      </c>
    </row>
    <row r="113" spans="1:9" x14ac:dyDescent="0.3">
      <c r="A113" s="12" t="s">
        <v>102</v>
      </c>
      <c r="C113" s="12">
        <f t="shared" ref="C113:I113" ca="1" si="14">SUM(C30-C112)</f>
        <v>150500</v>
      </c>
      <c r="D113" s="12">
        <f t="shared" si="14"/>
        <v>-133011</v>
      </c>
      <c r="E113" s="12">
        <f t="shared" si="14"/>
        <v>116500</v>
      </c>
      <c r="F113" s="12">
        <f t="shared" si="14"/>
        <v>258049</v>
      </c>
      <c r="G113" s="12">
        <f t="shared" si="14"/>
        <v>152330</v>
      </c>
      <c r="H113" s="12">
        <f t="shared" si="14"/>
        <v>123060</v>
      </c>
      <c r="I113" s="12">
        <f t="shared" si="14"/>
        <v>210900</v>
      </c>
    </row>
    <row r="114" spans="1:9" ht="15.6" x14ac:dyDescent="0.3">
      <c r="A114">
        <v>8050</v>
      </c>
      <c r="B114" s="15" t="s">
        <v>98</v>
      </c>
      <c r="D114" t="s">
        <v>125</v>
      </c>
      <c r="F114">
        <v>7345</v>
      </c>
      <c r="H114">
        <v>0</v>
      </c>
    </row>
    <row r="115" spans="1:9" ht="15.6" x14ac:dyDescent="0.3">
      <c r="A115">
        <v>8051</v>
      </c>
      <c r="B115" s="15" t="s">
        <v>99</v>
      </c>
      <c r="C115">
        <v>90000</v>
      </c>
      <c r="D115">
        <v>63789</v>
      </c>
      <c r="E115">
        <v>2000</v>
      </c>
      <c r="F115">
        <v>16678</v>
      </c>
      <c r="G115">
        <v>2000</v>
      </c>
      <c r="H115">
        <v>19772</v>
      </c>
      <c r="I115">
        <v>10000</v>
      </c>
    </row>
    <row r="116" spans="1:9" ht="15.6" x14ac:dyDescent="0.3">
      <c r="A116">
        <v>8055</v>
      </c>
      <c r="B116" s="15" t="s">
        <v>100</v>
      </c>
      <c r="D116">
        <v>9095</v>
      </c>
      <c r="E116">
        <v>0</v>
      </c>
      <c r="F116">
        <v>70</v>
      </c>
      <c r="G116">
        <v>0</v>
      </c>
      <c r="H116">
        <v>0</v>
      </c>
      <c r="I116">
        <v>0</v>
      </c>
    </row>
    <row r="117" spans="1:9" x14ac:dyDescent="0.3">
      <c r="A117" s="12" t="s">
        <v>101</v>
      </c>
      <c r="C117">
        <f t="shared" ref="C117:I117" si="15">SUM(C114:C116)</f>
        <v>90000</v>
      </c>
      <c r="D117">
        <f t="shared" si="15"/>
        <v>72884</v>
      </c>
      <c r="E117">
        <f t="shared" si="15"/>
        <v>2000</v>
      </c>
      <c r="F117">
        <f t="shared" si="15"/>
        <v>24093</v>
      </c>
      <c r="G117">
        <f t="shared" si="15"/>
        <v>2000</v>
      </c>
      <c r="H117">
        <f t="shared" si="15"/>
        <v>19772</v>
      </c>
      <c r="I117">
        <f t="shared" si="15"/>
        <v>10000</v>
      </c>
    </row>
    <row r="118" spans="1:9" ht="15.6" x14ac:dyDescent="0.3">
      <c r="A118">
        <v>8150</v>
      </c>
      <c r="B118" s="15" t="s">
        <v>103</v>
      </c>
      <c r="F118">
        <v>788</v>
      </c>
      <c r="H118">
        <v>0</v>
      </c>
    </row>
    <row r="119" spans="1:9" ht="15.6" x14ac:dyDescent="0.3">
      <c r="A119">
        <v>8155</v>
      </c>
      <c r="B119" s="15" t="s">
        <v>104</v>
      </c>
    </row>
    <row r="120" spans="1:9" ht="15.6" x14ac:dyDescent="0.3">
      <c r="A120">
        <v>8170</v>
      </c>
      <c r="B120" s="15" t="s">
        <v>105</v>
      </c>
      <c r="C120">
        <v>18000</v>
      </c>
      <c r="D120">
        <v>12220</v>
      </c>
      <c r="E120">
        <v>15000</v>
      </c>
      <c r="F120">
        <v>9436</v>
      </c>
      <c r="G120">
        <v>15000</v>
      </c>
      <c r="H120">
        <v>12256</v>
      </c>
      <c r="I120">
        <v>15000</v>
      </c>
    </row>
    <row r="121" spans="1:9" x14ac:dyDescent="0.3">
      <c r="A121" s="12" t="s">
        <v>106</v>
      </c>
      <c r="C121">
        <f t="shared" ref="C121:I121" si="16">SUM(C118:C120)</f>
        <v>18000</v>
      </c>
      <c r="D121">
        <f t="shared" si="16"/>
        <v>12220</v>
      </c>
      <c r="E121">
        <f t="shared" si="16"/>
        <v>15000</v>
      </c>
      <c r="F121">
        <f t="shared" si="16"/>
        <v>10224</v>
      </c>
      <c r="G121">
        <f t="shared" si="16"/>
        <v>15000</v>
      </c>
      <c r="H121">
        <f t="shared" si="16"/>
        <v>12256</v>
      </c>
      <c r="I121">
        <f t="shared" si="16"/>
        <v>15000</v>
      </c>
    </row>
    <row r="122" spans="1:9" x14ac:dyDescent="0.3">
      <c r="A122" s="12" t="s">
        <v>107</v>
      </c>
      <c r="C122">
        <f t="shared" ref="C122:I122" si="17">SUM(C117-C121)</f>
        <v>72000</v>
      </c>
      <c r="D122">
        <f t="shared" si="17"/>
        <v>60664</v>
      </c>
      <c r="E122">
        <f t="shared" si="17"/>
        <v>-13000</v>
      </c>
      <c r="F122">
        <f t="shared" si="17"/>
        <v>13869</v>
      </c>
      <c r="G122">
        <f t="shared" si="17"/>
        <v>-13000</v>
      </c>
      <c r="H122">
        <f t="shared" si="17"/>
        <v>7516</v>
      </c>
      <c r="I122">
        <f t="shared" si="17"/>
        <v>-5000</v>
      </c>
    </row>
    <row r="123" spans="1:9" x14ac:dyDescent="0.3">
      <c r="A123" s="12" t="s">
        <v>108</v>
      </c>
      <c r="B123" s="12"/>
      <c r="C123" s="12">
        <f t="shared" ref="C123:I123" ca="1" si="18">SUM(C113+C122)</f>
        <v>222500</v>
      </c>
      <c r="D123" s="12">
        <f t="shared" si="18"/>
        <v>-72347</v>
      </c>
      <c r="E123" s="12">
        <f t="shared" si="18"/>
        <v>103500</v>
      </c>
      <c r="F123" s="12">
        <f t="shared" si="18"/>
        <v>271918</v>
      </c>
      <c r="G123" s="12">
        <f t="shared" si="18"/>
        <v>139330</v>
      </c>
      <c r="H123" s="12">
        <f t="shared" si="18"/>
        <v>130576</v>
      </c>
      <c r="I123" s="12">
        <f t="shared" si="18"/>
        <v>205900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096C-CB03-4A8B-B0A9-088AD95D65E5}">
  <dimension ref="A1:E123"/>
  <sheetViews>
    <sheetView topLeftCell="A103" workbookViewId="0">
      <selection activeCell="C128" sqref="C128"/>
    </sheetView>
  </sheetViews>
  <sheetFormatPr baseColWidth="10" defaultRowHeight="14.4" x14ac:dyDescent="0.3"/>
  <cols>
    <col min="2" max="2" width="29.33203125" customWidth="1"/>
    <col min="3" max="3" width="16" customWidth="1"/>
  </cols>
  <sheetData>
    <row r="1" spans="1:4" ht="31.2" x14ac:dyDescent="0.3">
      <c r="A1" s="1" t="s">
        <v>0</v>
      </c>
      <c r="C1" s="41" t="s">
        <v>127</v>
      </c>
      <c r="D1" s="55" t="s">
        <v>158</v>
      </c>
    </row>
    <row r="2" spans="1:4" x14ac:dyDescent="0.3">
      <c r="A2" s="2" t="s">
        <v>169</v>
      </c>
      <c r="B2" s="2" t="s">
        <v>170</v>
      </c>
      <c r="C2" s="42">
        <v>43830</v>
      </c>
    </row>
    <row r="4" spans="1:4" x14ac:dyDescent="0.3">
      <c r="A4" s="3">
        <v>3921</v>
      </c>
      <c r="B4" s="4" t="s">
        <v>3</v>
      </c>
      <c r="C4" s="5"/>
      <c r="D4" s="110"/>
    </row>
    <row r="5" spans="1:4" x14ac:dyDescent="0.3">
      <c r="A5" s="6">
        <v>3922</v>
      </c>
      <c r="B5" s="7" t="s">
        <v>4</v>
      </c>
      <c r="C5" s="8">
        <v>107</v>
      </c>
      <c r="D5" s="111"/>
    </row>
    <row r="6" spans="1:4" x14ac:dyDescent="0.3">
      <c r="A6" s="6">
        <v>3923</v>
      </c>
      <c r="B6" s="9" t="s">
        <v>5</v>
      </c>
      <c r="C6" s="8"/>
      <c r="D6" s="111"/>
    </row>
    <row r="7" spans="1:4" x14ac:dyDescent="0.3">
      <c r="A7" s="6">
        <v>3924</v>
      </c>
      <c r="B7" s="10" t="s">
        <v>6</v>
      </c>
      <c r="C7" s="8"/>
      <c r="D7" s="111"/>
    </row>
    <row r="8" spans="1:4" x14ac:dyDescent="0.3">
      <c r="A8" s="6">
        <v>3925</v>
      </c>
      <c r="B8" s="10" t="s">
        <v>7</v>
      </c>
      <c r="C8" s="8"/>
      <c r="D8" s="111"/>
    </row>
    <row r="9" spans="1:4" x14ac:dyDescent="0.3">
      <c r="A9" s="6">
        <v>3926</v>
      </c>
      <c r="B9" s="10" t="s">
        <v>8</v>
      </c>
      <c r="C9" s="8"/>
      <c r="D9" s="111"/>
    </row>
    <row r="10" spans="1:4" x14ac:dyDescent="0.3">
      <c r="A10" s="6">
        <v>3927</v>
      </c>
      <c r="B10" s="10" t="s">
        <v>129</v>
      </c>
      <c r="C10" s="8"/>
      <c r="D10" s="111"/>
    </row>
    <row r="11" spans="1:4" x14ac:dyDescent="0.3">
      <c r="A11" s="6">
        <v>3928</v>
      </c>
      <c r="B11" s="10" t="s">
        <v>130</v>
      </c>
      <c r="C11" s="8"/>
      <c r="D11" s="111"/>
    </row>
    <row r="12" spans="1:4" x14ac:dyDescent="0.3">
      <c r="A12" s="6">
        <v>3232</v>
      </c>
      <c r="B12" s="10" t="s">
        <v>161</v>
      </c>
      <c r="C12" s="8">
        <v>296313</v>
      </c>
      <c r="D12" s="111">
        <v>400000</v>
      </c>
    </row>
    <row r="13" spans="1:4" x14ac:dyDescent="0.3">
      <c r="A13" s="6">
        <v>3950</v>
      </c>
      <c r="B13" s="9" t="s">
        <v>9</v>
      </c>
      <c r="C13" s="8"/>
      <c r="D13" s="111"/>
    </row>
    <row r="14" spans="1:4" x14ac:dyDescent="0.3">
      <c r="A14" s="11">
        <v>3957</v>
      </c>
      <c r="B14" s="9" t="s">
        <v>10</v>
      </c>
      <c r="C14" s="8"/>
      <c r="D14" s="111"/>
    </row>
    <row r="15" spans="1:4" x14ac:dyDescent="0.3">
      <c r="A15" s="11">
        <v>3958</v>
      </c>
      <c r="B15" s="9" t="s">
        <v>11</v>
      </c>
      <c r="C15" s="8"/>
      <c r="D15" s="111"/>
    </row>
    <row r="16" spans="1:4" x14ac:dyDescent="0.3">
      <c r="A16" s="6">
        <v>3960</v>
      </c>
      <c r="B16" s="7" t="s">
        <v>12</v>
      </c>
      <c r="C16" s="8"/>
      <c r="D16" s="111"/>
    </row>
    <row r="17" spans="1:4" x14ac:dyDescent="0.3">
      <c r="A17" s="6">
        <v>3961</v>
      </c>
      <c r="B17" s="7" t="s">
        <v>13</v>
      </c>
      <c r="C17" s="8">
        <v>0</v>
      </c>
      <c r="D17" s="111"/>
    </row>
    <row r="18" spans="1:4" x14ac:dyDescent="0.3">
      <c r="A18" s="6">
        <v>3962</v>
      </c>
      <c r="B18" s="7" t="s">
        <v>14</v>
      </c>
      <c r="C18" s="8"/>
      <c r="D18" s="111"/>
    </row>
    <row r="19" spans="1:4" x14ac:dyDescent="0.3">
      <c r="A19" s="6">
        <v>3963</v>
      </c>
      <c r="B19" s="7" t="s">
        <v>15</v>
      </c>
      <c r="C19" s="8"/>
      <c r="D19" s="111"/>
    </row>
    <row r="20" spans="1:4" x14ac:dyDescent="0.3">
      <c r="A20" s="6">
        <v>3964</v>
      </c>
      <c r="B20" s="7" t="s">
        <v>16</v>
      </c>
      <c r="C20" s="8"/>
      <c r="D20" s="111"/>
    </row>
    <row r="21" spans="1:4" x14ac:dyDescent="0.3">
      <c r="A21" s="6">
        <v>3966</v>
      </c>
      <c r="B21" s="9" t="s">
        <v>17</v>
      </c>
      <c r="C21" s="8"/>
      <c r="D21" s="111"/>
    </row>
    <row r="22" spans="1:4" x14ac:dyDescent="0.3">
      <c r="A22" s="6">
        <v>3967</v>
      </c>
      <c r="B22" s="9" t="s">
        <v>18</v>
      </c>
      <c r="C22" s="8"/>
      <c r="D22" s="111"/>
    </row>
    <row r="23" spans="1:4" x14ac:dyDescent="0.3">
      <c r="A23" s="6">
        <v>3968</v>
      </c>
      <c r="B23" s="9" t="s">
        <v>19</v>
      </c>
      <c r="C23" s="8"/>
      <c r="D23" s="111"/>
    </row>
    <row r="24" spans="1:4" x14ac:dyDescent="0.3">
      <c r="A24" s="6">
        <v>3971</v>
      </c>
      <c r="B24" s="9" t="s">
        <v>20</v>
      </c>
      <c r="C24" s="8"/>
      <c r="D24" s="111"/>
    </row>
    <row r="25" spans="1:4" x14ac:dyDescent="0.3">
      <c r="A25" s="6">
        <v>3972</v>
      </c>
      <c r="B25" s="9" t="s">
        <v>21</v>
      </c>
      <c r="C25" s="8"/>
      <c r="D25" s="111"/>
    </row>
    <row r="26" spans="1:4" x14ac:dyDescent="0.3">
      <c r="A26" s="6">
        <v>3973</v>
      </c>
      <c r="B26" s="7" t="s">
        <v>22</v>
      </c>
      <c r="C26" s="8"/>
      <c r="D26" s="111"/>
    </row>
    <row r="27" spans="1:4" x14ac:dyDescent="0.3">
      <c r="A27" s="6">
        <v>3982</v>
      </c>
      <c r="B27" s="9" t="s">
        <v>23</v>
      </c>
      <c r="C27" s="8"/>
      <c r="D27" s="111"/>
    </row>
    <row r="28" spans="1:4" x14ac:dyDescent="0.3">
      <c r="A28" s="6">
        <v>3983</v>
      </c>
      <c r="B28" s="9" t="s">
        <v>24</v>
      </c>
      <c r="C28" s="8"/>
      <c r="D28" s="111"/>
    </row>
    <row r="29" spans="1:4" x14ac:dyDescent="0.3">
      <c r="A29" s="6">
        <v>3990</v>
      </c>
      <c r="B29" s="7" t="s">
        <v>25</v>
      </c>
      <c r="C29" s="8"/>
      <c r="D29" s="111"/>
    </row>
    <row r="30" spans="1:4" x14ac:dyDescent="0.3">
      <c r="A30" s="12" t="s">
        <v>26</v>
      </c>
      <c r="C30">
        <f>SUM(C4:C29)</f>
        <v>296420</v>
      </c>
      <c r="D30">
        <f>SUM(D4:D29)</f>
        <v>400000</v>
      </c>
    </row>
    <row r="31" spans="1:4" x14ac:dyDescent="0.3">
      <c r="A31">
        <v>5000</v>
      </c>
      <c r="B31" t="s">
        <v>27</v>
      </c>
      <c r="D31">
        <v>0</v>
      </c>
    </row>
    <row r="32" spans="1:4" x14ac:dyDescent="0.3">
      <c r="A32">
        <v>5001</v>
      </c>
      <c r="B32" t="s">
        <v>28</v>
      </c>
      <c r="D32" s="53">
        <v>0</v>
      </c>
    </row>
    <row r="33" spans="1:5" x14ac:dyDescent="0.3">
      <c r="A33">
        <v>5006</v>
      </c>
      <c r="B33" t="s">
        <v>135</v>
      </c>
      <c r="D33">
        <v>0</v>
      </c>
    </row>
    <row r="34" spans="1:5" x14ac:dyDescent="0.3">
      <c r="A34">
        <v>5330</v>
      </c>
      <c r="B34" t="s">
        <v>29</v>
      </c>
      <c r="D34" s="53">
        <v>0</v>
      </c>
      <c r="E34">
        <v>0</v>
      </c>
    </row>
    <row r="35" spans="1:5" x14ac:dyDescent="0.3">
      <c r="A35" s="12" t="s">
        <v>30</v>
      </c>
      <c r="C35">
        <f>SUM(C31:C34)</f>
        <v>0</v>
      </c>
      <c r="D35">
        <f>SUM(D31:D34)</f>
        <v>0</v>
      </c>
    </row>
    <row r="36" spans="1:5" x14ac:dyDescent="0.3">
      <c r="A36">
        <v>5400</v>
      </c>
      <c r="B36" t="s">
        <v>31</v>
      </c>
      <c r="D36">
        <v>0</v>
      </c>
    </row>
    <row r="37" spans="1:5" x14ac:dyDescent="0.3">
      <c r="A37" s="12" t="s">
        <v>32</v>
      </c>
      <c r="C37">
        <f>SUM(C36)</f>
        <v>0</v>
      </c>
      <c r="D37">
        <f>SUM(D36)</f>
        <v>0</v>
      </c>
    </row>
    <row r="38" spans="1:5" x14ac:dyDescent="0.3">
      <c r="A38" s="12" t="s">
        <v>33</v>
      </c>
      <c r="C38">
        <f>SUM(C35+C37)</f>
        <v>0</v>
      </c>
      <c r="D38">
        <f>SUM(D35+D37)</f>
        <v>0</v>
      </c>
    </row>
    <row r="39" spans="1:5" x14ac:dyDescent="0.3">
      <c r="A39" s="6">
        <v>6000</v>
      </c>
      <c r="B39" s="9" t="s">
        <v>34</v>
      </c>
    </row>
    <row r="40" spans="1:5" x14ac:dyDescent="0.3">
      <c r="A40" s="6">
        <v>6014</v>
      </c>
      <c r="B40" s="9" t="s">
        <v>35</v>
      </c>
    </row>
    <row r="41" spans="1:5" x14ac:dyDescent="0.3">
      <c r="A41" s="6">
        <v>6015</v>
      </c>
      <c r="B41" s="9" t="s">
        <v>36</v>
      </c>
    </row>
    <row r="42" spans="1:5" x14ac:dyDescent="0.3">
      <c r="A42" s="6">
        <v>6018</v>
      </c>
      <c r="B42" s="9" t="s">
        <v>37</v>
      </c>
    </row>
    <row r="43" spans="1:5" x14ac:dyDescent="0.3">
      <c r="A43" s="12" t="s">
        <v>44</v>
      </c>
      <c r="C43">
        <f>SUM(C39:C42)</f>
        <v>0</v>
      </c>
      <c r="D43">
        <f>SUM(D39:D42)</f>
        <v>0</v>
      </c>
    </row>
    <row r="44" spans="1:5" x14ac:dyDescent="0.3">
      <c r="A44" s="6">
        <v>6300</v>
      </c>
      <c r="B44" s="7" t="s">
        <v>38</v>
      </c>
      <c r="C44">
        <v>20000</v>
      </c>
      <c r="D44" s="109">
        <v>20000</v>
      </c>
      <c r="E44" s="109" t="s">
        <v>175</v>
      </c>
    </row>
    <row r="45" spans="1:5" x14ac:dyDescent="0.3">
      <c r="A45" s="6">
        <v>6301</v>
      </c>
      <c r="B45" s="7" t="s">
        <v>39</v>
      </c>
      <c r="D45" s="109"/>
      <c r="E45" s="109"/>
    </row>
    <row r="46" spans="1:5" x14ac:dyDescent="0.3">
      <c r="A46" s="6">
        <v>6360</v>
      </c>
      <c r="B46" s="7" t="s">
        <v>40</v>
      </c>
      <c r="C46">
        <v>40000</v>
      </c>
      <c r="D46" s="109">
        <v>5000</v>
      </c>
      <c r="E46" s="105" t="s">
        <v>178</v>
      </c>
    </row>
    <row r="47" spans="1:5" x14ac:dyDescent="0.3">
      <c r="A47" s="6">
        <v>6380</v>
      </c>
      <c r="B47" s="7" t="s">
        <v>41</v>
      </c>
      <c r="D47" s="109"/>
      <c r="E47" s="109"/>
    </row>
    <row r="48" spans="1:5" x14ac:dyDescent="0.3">
      <c r="A48" s="6">
        <v>6390</v>
      </c>
      <c r="B48" s="9" t="s">
        <v>42</v>
      </c>
      <c r="C48" t="s">
        <v>125</v>
      </c>
      <c r="D48" s="109"/>
      <c r="E48" s="109"/>
    </row>
    <row r="49" spans="1:4" x14ac:dyDescent="0.3">
      <c r="A49" s="12" t="s">
        <v>43</v>
      </c>
      <c r="C49">
        <f>SUM(C44:C48)</f>
        <v>60000</v>
      </c>
      <c r="D49">
        <f>SUM(D44:D48)</f>
        <v>25000</v>
      </c>
    </row>
    <row r="50" spans="1:4" x14ac:dyDescent="0.3">
      <c r="A50" s="6">
        <v>6540</v>
      </c>
      <c r="B50" s="7" t="s">
        <v>45</v>
      </c>
      <c r="C50">
        <v>0</v>
      </c>
      <c r="D50">
        <v>0</v>
      </c>
    </row>
    <row r="51" spans="1:4" x14ac:dyDescent="0.3">
      <c r="A51" s="6">
        <v>6542</v>
      </c>
      <c r="B51" s="13" t="s">
        <v>46</v>
      </c>
    </row>
    <row r="52" spans="1:4" x14ac:dyDescent="0.3">
      <c r="A52" s="6">
        <v>6551</v>
      </c>
      <c r="B52" s="7" t="s">
        <v>47</v>
      </c>
      <c r="C52">
        <v>0</v>
      </c>
      <c r="D52">
        <v>0</v>
      </c>
    </row>
    <row r="53" spans="1:4" x14ac:dyDescent="0.3">
      <c r="A53" s="6">
        <v>6552</v>
      </c>
      <c r="B53" s="9" t="s">
        <v>48</v>
      </c>
    </row>
    <row r="54" spans="1:4" x14ac:dyDescent="0.3">
      <c r="A54" s="6">
        <v>6553</v>
      </c>
      <c r="B54" s="7" t="s">
        <v>49</v>
      </c>
      <c r="C54">
        <v>0</v>
      </c>
    </row>
    <row r="55" spans="1:4" x14ac:dyDescent="0.3">
      <c r="A55" s="6">
        <v>6554</v>
      </c>
      <c r="B55" s="7" t="s">
        <v>139</v>
      </c>
      <c r="C55">
        <v>0</v>
      </c>
      <c r="D55">
        <v>0</v>
      </c>
    </row>
    <row r="56" spans="1:4" x14ac:dyDescent="0.3">
      <c r="A56" s="6">
        <v>6555</v>
      </c>
      <c r="B56" s="7" t="s">
        <v>50</v>
      </c>
      <c r="C56">
        <v>0</v>
      </c>
    </row>
    <row r="57" spans="1:4" x14ac:dyDescent="0.3">
      <c r="A57" s="7">
        <v>6563</v>
      </c>
      <c r="B57" s="7" t="s">
        <v>132</v>
      </c>
      <c r="C57">
        <v>0</v>
      </c>
      <c r="D57">
        <v>0</v>
      </c>
    </row>
    <row r="58" spans="1:4" x14ac:dyDescent="0.3">
      <c r="A58" s="12" t="s">
        <v>51</v>
      </c>
      <c r="C58">
        <f>SUM(C50:C57)</f>
        <v>0</v>
      </c>
      <c r="D58">
        <f>SUM(D50:D57)</f>
        <v>0</v>
      </c>
    </row>
    <row r="59" spans="1:4" x14ac:dyDescent="0.3">
      <c r="A59" s="14">
        <v>6700</v>
      </c>
      <c r="B59" t="s">
        <v>52</v>
      </c>
      <c r="C59">
        <v>0</v>
      </c>
      <c r="D59">
        <v>0</v>
      </c>
    </row>
    <row r="60" spans="1:4" x14ac:dyDescent="0.3">
      <c r="A60" s="14">
        <v>6705</v>
      </c>
      <c r="B60" t="s">
        <v>53</v>
      </c>
      <c r="C60">
        <v>0</v>
      </c>
      <c r="D60">
        <v>0</v>
      </c>
    </row>
    <row r="61" spans="1:4" x14ac:dyDescent="0.3">
      <c r="A61" s="14">
        <v>6706</v>
      </c>
      <c r="B61" t="s">
        <v>54</v>
      </c>
      <c r="C61">
        <v>0</v>
      </c>
      <c r="D61">
        <v>0</v>
      </c>
    </row>
    <row r="62" spans="1:4" x14ac:dyDescent="0.3">
      <c r="A62" s="12" t="s">
        <v>55</v>
      </c>
      <c r="C62">
        <f>SUM(C59:C61)</f>
        <v>0</v>
      </c>
      <c r="D62">
        <f>SUM(D59:D61)</f>
        <v>0</v>
      </c>
    </row>
    <row r="63" spans="1:4" x14ac:dyDescent="0.3">
      <c r="A63" s="14">
        <v>6800</v>
      </c>
      <c r="B63" t="s">
        <v>56</v>
      </c>
      <c r="C63">
        <v>0</v>
      </c>
      <c r="D63">
        <v>0</v>
      </c>
    </row>
    <row r="64" spans="1:4" x14ac:dyDescent="0.3">
      <c r="A64" s="14">
        <v>6890</v>
      </c>
      <c r="B64" t="s">
        <v>57</v>
      </c>
      <c r="C64">
        <v>0</v>
      </c>
      <c r="D64">
        <v>0</v>
      </c>
    </row>
    <row r="65" spans="1:4" x14ac:dyDescent="0.3">
      <c r="A65" s="14">
        <v>6820</v>
      </c>
      <c r="B65" t="s">
        <v>133</v>
      </c>
      <c r="C65">
        <v>0</v>
      </c>
      <c r="D65">
        <v>0</v>
      </c>
    </row>
    <row r="66" spans="1:4" x14ac:dyDescent="0.3">
      <c r="A66" s="14">
        <v>6840</v>
      </c>
      <c r="B66" t="s">
        <v>134</v>
      </c>
      <c r="C66">
        <v>0</v>
      </c>
    </row>
    <row r="67" spans="1:4" x14ac:dyDescent="0.3">
      <c r="A67" s="43">
        <v>7322</v>
      </c>
      <c r="B67" t="s">
        <v>136</v>
      </c>
      <c r="C67" s="12">
        <v>0</v>
      </c>
      <c r="D67">
        <v>0</v>
      </c>
    </row>
    <row r="68" spans="1:4" x14ac:dyDescent="0.3">
      <c r="A68" s="12" t="s">
        <v>58</v>
      </c>
      <c r="C68">
        <f>SUM(C63:C67)</f>
        <v>0</v>
      </c>
      <c r="D68">
        <f>SUM(D63:D67)</f>
        <v>0</v>
      </c>
    </row>
    <row r="69" spans="1:4" x14ac:dyDescent="0.3">
      <c r="A69" s="14">
        <v>6903</v>
      </c>
      <c r="B69" t="s">
        <v>59</v>
      </c>
      <c r="C69">
        <v>0</v>
      </c>
      <c r="D69">
        <v>0</v>
      </c>
    </row>
    <row r="70" spans="1:4" x14ac:dyDescent="0.3">
      <c r="A70" s="14">
        <v>6907</v>
      </c>
      <c r="B70" t="s">
        <v>60</v>
      </c>
      <c r="C70">
        <v>0</v>
      </c>
      <c r="D70">
        <v>0</v>
      </c>
    </row>
    <row r="71" spans="1:4" x14ac:dyDescent="0.3">
      <c r="A71" s="14">
        <v>6940</v>
      </c>
      <c r="B71" t="s">
        <v>61</v>
      </c>
      <c r="D71">
        <v>0</v>
      </c>
    </row>
    <row r="72" spans="1:4" x14ac:dyDescent="0.3">
      <c r="A72" s="12" t="s">
        <v>62</v>
      </c>
      <c r="C72">
        <f>SUM(C69:C71)</f>
        <v>0</v>
      </c>
      <c r="D72">
        <f>SUM(D69:D71)</f>
        <v>0</v>
      </c>
    </row>
    <row r="73" spans="1:4" x14ac:dyDescent="0.3">
      <c r="A73" s="6">
        <v>7100</v>
      </c>
      <c r="B73" s="7" t="s">
        <v>63</v>
      </c>
    </row>
    <row r="74" spans="1:4" x14ac:dyDescent="0.3">
      <c r="A74" s="6">
        <v>7101</v>
      </c>
      <c r="B74" s="7" t="s">
        <v>64</v>
      </c>
      <c r="C74" t="s">
        <v>125</v>
      </c>
      <c r="D74">
        <v>0</v>
      </c>
    </row>
    <row r="75" spans="1:4" x14ac:dyDescent="0.3">
      <c r="A75" s="6">
        <v>7140</v>
      </c>
      <c r="B75" s="7" t="s">
        <v>65</v>
      </c>
      <c r="C75" t="s">
        <v>125</v>
      </c>
      <c r="D75">
        <v>0</v>
      </c>
    </row>
    <row r="76" spans="1:4" x14ac:dyDescent="0.3">
      <c r="A76" s="12" t="s">
        <v>66</v>
      </c>
      <c r="C76">
        <f>SUM(C73:C75)</f>
        <v>0</v>
      </c>
      <c r="D76">
        <f>SUM(D73:D75)</f>
        <v>0</v>
      </c>
    </row>
    <row r="77" spans="1:4" x14ac:dyDescent="0.3">
      <c r="A77" s="14">
        <v>7410</v>
      </c>
      <c r="B77" t="s">
        <v>67</v>
      </c>
      <c r="C77">
        <v>0</v>
      </c>
    </row>
    <row r="78" spans="1:4" x14ac:dyDescent="0.3">
      <c r="A78" s="14">
        <v>7420</v>
      </c>
      <c r="B78" t="s">
        <v>68</v>
      </c>
      <c r="C78">
        <v>0</v>
      </c>
      <c r="D78">
        <v>0</v>
      </c>
    </row>
    <row r="79" spans="1:4" x14ac:dyDescent="0.3">
      <c r="A79" s="14">
        <v>7430</v>
      </c>
      <c r="B79" t="s">
        <v>69</v>
      </c>
      <c r="C79">
        <v>0</v>
      </c>
      <c r="D79">
        <v>0</v>
      </c>
    </row>
    <row r="80" spans="1:4" x14ac:dyDescent="0.3">
      <c r="A80" s="14">
        <v>7600</v>
      </c>
      <c r="B80" t="s">
        <v>131</v>
      </c>
      <c r="C80" t="s">
        <v>125</v>
      </c>
      <c r="D80">
        <v>1000</v>
      </c>
    </row>
    <row r="81" spans="1:4" x14ac:dyDescent="0.3">
      <c r="A81" s="12" t="s">
        <v>70</v>
      </c>
      <c r="C81">
        <f>SUM(C77:C80)</f>
        <v>0</v>
      </c>
      <c r="D81">
        <f>SUM(D77:D80)</f>
        <v>1000</v>
      </c>
    </row>
    <row r="82" spans="1:4" x14ac:dyDescent="0.3">
      <c r="A82" s="14">
        <v>7500</v>
      </c>
      <c r="B82" t="s">
        <v>71</v>
      </c>
      <c r="C82">
        <v>0</v>
      </c>
      <c r="D82">
        <v>0</v>
      </c>
    </row>
    <row r="83" spans="1:4" x14ac:dyDescent="0.3">
      <c r="A83" s="12" t="s">
        <v>72</v>
      </c>
      <c r="C83">
        <f>SUM(C82)</f>
        <v>0</v>
      </c>
      <c r="D83">
        <f>SUM(D82)</f>
        <v>0</v>
      </c>
    </row>
    <row r="84" spans="1:4" x14ac:dyDescent="0.3">
      <c r="A84" s="12">
        <v>4301</v>
      </c>
      <c r="B84" t="s">
        <v>162</v>
      </c>
      <c r="C84">
        <v>124995</v>
      </c>
      <c r="D84" s="109">
        <v>225000</v>
      </c>
    </row>
    <row r="85" spans="1:4" x14ac:dyDescent="0.3">
      <c r="A85" s="12">
        <v>7710</v>
      </c>
      <c r="B85" t="s">
        <v>137</v>
      </c>
      <c r="C85">
        <v>0</v>
      </c>
      <c r="D85" s="109">
        <v>0</v>
      </c>
    </row>
    <row r="86" spans="1:4" x14ac:dyDescent="0.3">
      <c r="A86" s="6">
        <v>7730</v>
      </c>
      <c r="B86" s="7" t="s">
        <v>73</v>
      </c>
      <c r="C86">
        <v>8285</v>
      </c>
      <c r="D86" s="109">
        <v>10000</v>
      </c>
    </row>
    <row r="87" spans="1:4" x14ac:dyDescent="0.3">
      <c r="A87" s="6">
        <v>7731</v>
      </c>
      <c r="B87" s="7" t="s">
        <v>74</v>
      </c>
      <c r="D87" s="109"/>
    </row>
    <row r="88" spans="1:4" x14ac:dyDescent="0.3">
      <c r="A88" s="6">
        <v>7750</v>
      </c>
      <c r="B88" s="9" t="s">
        <v>75</v>
      </c>
      <c r="D88" s="109"/>
    </row>
    <row r="89" spans="1:4" x14ac:dyDescent="0.3">
      <c r="A89" s="6">
        <v>7751</v>
      </c>
      <c r="B89" s="10" t="s">
        <v>6</v>
      </c>
      <c r="D89" s="109"/>
    </row>
    <row r="90" spans="1:4" x14ac:dyDescent="0.3">
      <c r="A90" s="6">
        <v>7752</v>
      </c>
      <c r="B90" s="10" t="s">
        <v>76</v>
      </c>
      <c r="D90" s="109"/>
    </row>
    <row r="91" spans="1:4" x14ac:dyDescent="0.3">
      <c r="A91" s="6">
        <v>7753</v>
      </c>
      <c r="B91" s="10" t="s">
        <v>77</v>
      </c>
      <c r="D91" s="109"/>
    </row>
    <row r="92" spans="1:4" x14ac:dyDescent="0.3">
      <c r="A92" s="6">
        <v>7760</v>
      </c>
      <c r="B92" s="7" t="s">
        <v>78</v>
      </c>
      <c r="C92">
        <v>0</v>
      </c>
      <c r="D92" s="109">
        <v>0</v>
      </c>
    </row>
    <row r="93" spans="1:4" x14ac:dyDescent="0.3">
      <c r="A93" s="6">
        <v>7761</v>
      </c>
      <c r="B93" s="7" t="s">
        <v>79</v>
      </c>
      <c r="D93" s="109"/>
    </row>
    <row r="94" spans="1:4" x14ac:dyDescent="0.3">
      <c r="A94" s="6">
        <v>7762</v>
      </c>
      <c r="B94" s="7" t="s">
        <v>80</v>
      </c>
      <c r="C94">
        <v>0</v>
      </c>
      <c r="D94" s="109">
        <v>0</v>
      </c>
    </row>
    <row r="95" spans="1:4" x14ac:dyDescent="0.3">
      <c r="A95" s="6">
        <v>7763</v>
      </c>
      <c r="B95" s="9" t="s">
        <v>81</v>
      </c>
      <c r="D95" s="109"/>
    </row>
    <row r="96" spans="1:4" x14ac:dyDescent="0.3">
      <c r="A96" s="6">
        <v>7764</v>
      </c>
      <c r="B96" s="9" t="s">
        <v>82</v>
      </c>
      <c r="D96" s="109"/>
    </row>
    <row r="97" spans="1:4" x14ac:dyDescent="0.3">
      <c r="A97" s="6">
        <v>7765</v>
      </c>
      <c r="B97" s="7" t="s">
        <v>83</v>
      </c>
      <c r="D97" s="109"/>
    </row>
    <row r="98" spans="1:4" x14ac:dyDescent="0.3">
      <c r="A98" s="6">
        <v>7766</v>
      </c>
      <c r="B98" s="7" t="s">
        <v>84</v>
      </c>
      <c r="D98" s="109"/>
    </row>
    <row r="99" spans="1:4" x14ac:dyDescent="0.3">
      <c r="A99" s="6">
        <v>7767</v>
      </c>
      <c r="B99" s="7" t="s">
        <v>85</v>
      </c>
      <c r="D99" s="109"/>
    </row>
    <row r="100" spans="1:4" x14ac:dyDescent="0.3">
      <c r="A100" s="6">
        <v>7768</v>
      </c>
      <c r="B100" s="7" t="s">
        <v>86</v>
      </c>
      <c r="D100" s="109"/>
    </row>
    <row r="101" spans="1:4" x14ac:dyDescent="0.3">
      <c r="A101" s="6">
        <v>7769</v>
      </c>
      <c r="B101" s="7" t="s">
        <v>129</v>
      </c>
      <c r="D101" s="109"/>
    </row>
    <row r="102" spans="1:4" x14ac:dyDescent="0.3">
      <c r="A102" s="6">
        <v>7770</v>
      </c>
      <c r="B102" s="7" t="s">
        <v>87</v>
      </c>
      <c r="C102">
        <v>0</v>
      </c>
      <c r="D102" s="109">
        <v>0</v>
      </c>
    </row>
    <row r="103" spans="1:4" x14ac:dyDescent="0.3">
      <c r="A103" s="6">
        <v>7772</v>
      </c>
      <c r="B103" s="9" t="s">
        <v>88</v>
      </c>
      <c r="D103" s="109"/>
    </row>
    <row r="104" spans="1:4" x14ac:dyDescent="0.3">
      <c r="A104" s="6">
        <v>7773</v>
      </c>
      <c r="B104" s="9" t="s">
        <v>89</v>
      </c>
      <c r="D104" s="109"/>
    </row>
    <row r="105" spans="1:4" x14ac:dyDescent="0.3">
      <c r="A105" s="6">
        <v>7774</v>
      </c>
      <c r="B105" s="9" t="s">
        <v>90</v>
      </c>
      <c r="D105" s="109"/>
    </row>
    <row r="106" spans="1:4" x14ac:dyDescent="0.3">
      <c r="A106" s="6">
        <v>7775</v>
      </c>
      <c r="B106" s="9" t="s">
        <v>91</v>
      </c>
      <c r="D106" s="109"/>
    </row>
    <row r="107" spans="1:4" x14ac:dyDescent="0.3">
      <c r="A107" s="6">
        <v>7780</v>
      </c>
      <c r="B107" s="7" t="s">
        <v>92</v>
      </c>
      <c r="C107">
        <v>0</v>
      </c>
      <c r="D107" s="109">
        <v>0</v>
      </c>
    </row>
    <row r="108" spans="1:4" x14ac:dyDescent="0.3">
      <c r="A108" s="6">
        <v>7790</v>
      </c>
      <c r="B108" s="7" t="s">
        <v>93</v>
      </c>
      <c r="C108">
        <v>21422</v>
      </c>
      <c r="D108" s="109">
        <v>0</v>
      </c>
    </row>
    <row r="109" spans="1:4" x14ac:dyDescent="0.3">
      <c r="A109" s="6">
        <v>7791</v>
      </c>
      <c r="B109" s="7" t="s">
        <v>94</v>
      </c>
      <c r="D109" s="109"/>
    </row>
    <row r="110" spans="1:4" x14ac:dyDescent="0.3">
      <c r="A110" s="6">
        <v>7830</v>
      </c>
      <c r="B110" s="7" t="s">
        <v>95</v>
      </c>
      <c r="C110">
        <v>0</v>
      </c>
      <c r="D110" s="109">
        <v>0</v>
      </c>
    </row>
    <row r="111" spans="1:4" x14ac:dyDescent="0.3">
      <c r="A111" s="12" t="s">
        <v>96</v>
      </c>
      <c r="C111">
        <f>SUM(C84:C110)</f>
        <v>154702</v>
      </c>
      <c r="D111">
        <f>SUM(D84:D110)</f>
        <v>235000</v>
      </c>
    </row>
    <row r="112" spans="1:4" x14ac:dyDescent="0.3">
      <c r="A112" s="12" t="s">
        <v>97</v>
      </c>
      <c r="C112">
        <f>SUM(C111+C83+C81+C76+C72+C68+C62+C58+C49+C43+C38+K42)</f>
        <v>214702</v>
      </c>
      <c r="D112">
        <f>SUM(D111+D83+D81+D76+D72+D68+D62+D58+D49+D43+D38+L42)</f>
        <v>261000</v>
      </c>
    </row>
    <row r="113" spans="1:4" x14ac:dyDescent="0.3">
      <c r="A113" s="12" t="s">
        <v>102</v>
      </c>
      <c r="C113" s="12">
        <f>SUM(C30-C112)</f>
        <v>81718</v>
      </c>
      <c r="D113" s="12">
        <f>SUM(D30-D112)</f>
        <v>139000</v>
      </c>
    </row>
    <row r="114" spans="1:4" ht="15.6" x14ac:dyDescent="0.3">
      <c r="A114">
        <v>8050</v>
      </c>
      <c r="B114" s="15" t="s">
        <v>98</v>
      </c>
      <c r="C114">
        <v>0</v>
      </c>
    </row>
    <row r="115" spans="1:4" ht="15.6" x14ac:dyDescent="0.3">
      <c r="A115">
        <v>8051</v>
      </c>
      <c r="B115" s="15" t="s">
        <v>99</v>
      </c>
      <c r="C115">
        <v>65</v>
      </c>
      <c r="D115">
        <v>0</v>
      </c>
    </row>
    <row r="116" spans="1:4" ht="15.6" x14ac:dyDescent="0.3">
      <c r="A116">
        <v>8055</v>
      </c>
      <c r="B116" s="15" t="s">
        <v>100</v>
      </c>
      <c r="C116">
        <v>0</v>
      </c>
      <c r="D116">
        <v>0</v>
      </c>
    </row>
    <row r="117" spans="1:4" x14ac:dyDescent="0.3">
      <c r="A117" s="12" t="s">
        <v>101</v>
      </c>
      <c r="C117">
        <f>SUM(C114:C116)</f>
        <v>65</v>
      </c>
      <c r="D117">
        <f>SUM(D114:D116)</f>
        <v>0</v>
      </c>
    </row>
    <row r="118" spans="1:4" ht="15.6" x14ac:dyDescent="0.3">
      <c r="A118">
        <v>8150</v>
      </c>
      <c r="B118" s="15" t="s">
        <v>103</v>
      </c>
      <c r="C118">
        <v>0</v>
      </c>
    </row>
    <row r="119" spans="1:4" ht="15.6" x14ac:dyDescent="0.3">
      <c r="A119">
        <v>8155</v>
      </c>
      <c r="B119" s="15" t="s">
        <v>104</v>
      </c>
    </row>
    <row r="120" spans="1:4" ht="15.6" x14ac:dyDescent="0.3">
      <c r="A120">
        <v>8170</v>
      </c>
      <c r="B120" s="15" t="s">
        <v>105</v>
      </c>
      <c r="C120">
        <v>157</v>
      </c>
      <c r="D120">
        <v>0</v>
      </c>
    </row>
    <row r="121" spans="1:4" x14ac:dyDescent="0.3">
      <c r="A121" s="12" t="s">
        <v>106</v>
      </c>
      <c r="C121">
        <f>SUM(C118:C120)</f>
        <v>157</v>
      </c>
      <c r="D121">
        <f>SUM(D118:D120)</f>
        <v>0</v>
      </c>
    </row>
    <row r="122" spans="1:4" x14ac:dyDescent="0.3">
      <c r="A122" s="12" t="s">
        <v>107</v>
      </c>
      <c r="C122">
        <f>SUM(C117-C121)</f>
        <v>-92</v>
      </c>
      <c r="D122">
        <f>SUM(D117-D121)</f>
        <v>0</v>
      </c>
    </row>
    <row r="123" spans="1:4" x14ac:dyDescent="0.3">
      <c r="A123" s="12" t="s">
        <v>108</v>
      </c>
      <c r="B123" s="12"/>
      <c r="C123" s="12">
        <f>SUM(C113+C122)</f>
        <v>81626</v>
      </c>
      <c r="D123" s="12">
        <f>SUM(D113+D122)</f>
        <v>139000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3"/>
  <sheetViews>
    <sheetView topLeftCell="A100" workbookViewId="0">
      <selection activeCell="H123" sqref="H123"/>
    </sheetView>
  </sheetViews>
  <sheetFormatPr baseColWidth="10" defaultRowHeight="14.4" x14ac:dyDescent="0.3"/>
  <cols>
    <col min="1" max="1" width="16.109375" customWidth="1"/>
    <col min="2" max="2" width="26.109375" customWidth="1"/>
  </cols>
  <sheetData>
    <row r="1" spans="1:9" ht="31.2" x14ac:dyDescent="0.3">
      <c r="A1" s="1" t="s">
        <v>0</v>
      </c>
      <c r="C1" s="41">
        <v>2017</v>
      </c>
      <c r="D1" s="1" t="s">
        <v>128</v>
      </c>
      <c r="E1" s="41">
        <v>2018</v>
      </c>
      <c r="F1" s="1" t="s">
        <v>128</v>
      </c>
      <c r="G1" s="55" t="s">
        <v>144</v>
      </c>
      <c r="H1" s="1" t="s">
        <v>128</v>
      </c>
      <c r="I1" s="55" t="s">
        <v>158</v>
      </c>
    </row>
    <row r="2" spans="1:9" x14ac:dyDescent="0.3">
      <c r="A2" s="2" t="s">
        <v>114</v>
      </c>
      <c r="B2" s="2" t="s">
        <v>109</v>
      </c>
      <c r="D2" s="40">
        <v>43100</v>
      </c>
      <c r="F2" s="40" t="s">
        <v>142</v>
      </c>
      <c r="H2" s="40">
        <v>43830</v>
      </c>
    </row>
    <row r="4" spans="1:9" x14ac:dyDescent="0.3">
      <c r="A4">
        <f>'Avd 1 - Hovedlaget'!A4:A123</f>
        <v>3921</v>
      </c>
      <c r="B4" t="str">
        <f>'Avd 1 - Hovedlaget'!B4:B123</f>
        <v xml:space="preserve">Medlemskontingent </v>
      </c>
      <c r="C4" s="5" t="s">
        <v>125</v>
      </c>
      <c r="D4" s="5"/>
      <c r="E4" s="5"/>
      <c r="F4" s="5"/>
      <c r="G4" s="5"/>
      <c r="H4" s="5"/>
      <c r="I4" s="120"/>
    </row>
    <row r="5" spans="1:9" x14ac:dyDescent="0.3">
      <c r="A5">
        <f>'Avd 1 - Hovedlaget'!A5:C124</f>
        <v>3922</v>
      </c>
      <c r="B5" t="str">
        <f>'Avd 1 - Hovedlaget'!B5:B124</f>
        <v>Treningsavgift</v>
      </c>
      <c r="C5" s="8">
        <v>54560</v>
      </c>
      <c r="D5" s="8"/>
      <c r="E5" s="45">
        <v>75000</v>
      </c>
      <c r="F5" s="8"/>
      <c r="G5" s="45">
        <v>70000</v>
      </c>
      <c r="H5" s="8"/>
      <c r="I5" s="122">
        <v>65000</v>
      </c>
    </row>
    <row r="6" spans="1:9" x14ac:dyDescent="0.3">
      <c r="A6">
        <f>'Avd 1 - Hovedlaget'!A6:C125</f>
        <v>3923</v>
      </c>
      <c r="B6" t="str">
        <f>'Avd 1 - Hovedlaget'!B6:B125</f>
        <v>Vintertreningsavgift</v>
      </c>
      <c r="C6" s="8"/>
      <c r="D6" s="8"/>
      <c r="E6" s="8"/>
      <c r="F6" s="8"/>
      <c r="G6" s="8"/>
      <c r="H6" s="8"/>
      <c r="I6" s="121"/>
    </row>
    <row r="7" spans="1:9" x14ac:dyDescent="0.3">
      <c r="A7">
        <f>'Avd 1 - Hovedlaget'!A7:C126</f>
        <v>3924</v>
      </c>
      <c r="B7" t="str">
        <f>'Avd 1 - Hovedlaget'!B7:B126</f>
        <v>Parkering Langrenn</v>
      </c>
      <c r="C7" s="8">
        <v>135000</v>
      </c>
      <c r="D7" s="8">
        <v>116146</v>
      </c>
      <c r="E7" s="45">
        <v>120000</v>
      </c>
      <c r="F7" s="8">
        <v>192783</v>
      </c>
      <c r="G7" s="45">
        <v>120000</v>
      </c>
      <c r="H7" s="8">
        <v>113949</v>
      </c>
      <c r="I7" s="122">
        <v>125000</v>
      </c>
    </row>
    <row r="8" spans="1:9" x14ac:dyDescent="0.3">
      <c r="A8">
        <f>'Avd 1 - Hovedlaget'!A8:C127</f>
        <v>3925</v>
      </c>
      <c r="B8" t="str">
        <f>'Avd 1 - Hovedlaget'!B8:B127</f>
        <v>Loddsalg inntekter</v>
      </c>
      <c r="C8" s="8">
        <v>15000</v>
      </c>
      <c r="D8" s="8">
        <v>14780</v>
      </c>
      <c r="E8" s="45">
        <v>15000</v>
      </c>
      <c r="F8" s="8">
        <v>6450</v>
      </c>
      <c r="G8" s="45">
        <v>0</v>
      </c>
      <c r="H8" s="8">
        <v>23565</v>
      </c>
      <c r="I8" s="122">
        <v>5000</v>
      </c>
    </row>
    <row r="9" spans="1:9" x14ac:dyDescent="0.3">
      <c r="A9">
        <f>'Avd 1 - Hovedlaget'!A9:C128</f>
        <v>3926</v>
      </c>
      <c r="B9" t="str">
        <f>'Avd 1 - Hovedlaget'!B9:B128</f>
        <v>Poengrenn Langrenn</v>
      </c>
      <c r="C9" s="8">
        <v>45000</v>
      </c>
      <c r="D9" s="8">
        <v>61336</v>
      </c>
      <c r="E9" s="45">
        <v>45000</v>
      </c>
      <c r="F9" s="8">
        <v>50850</v>
      </c>
      <c r="G9" s="45">
        <v>50000</v>
      </c>
      <c r="H9" s="8">
        <v>16065</v>
      </c>
      <c r="I9" s="122">
        <v>45000</v>
      </c>
    </row>
    <row r="10" spans="1:9" x14ac:dyDescent="0.3">
      <c r="A10">
        <v>3927</v>
      </c>
      <c r="B10" t="s">
        <v>129</v>
      </c>
      <c r="C10" s="8">
        <v>0</v>
      </c>
      <c r="D10" s="8">
        <v>-1200</v>
      </c>
      <c r="E10" s="8"/>
      <c r="F10" s="8">
        <v>0</v>
      </c>
      <c r="G10" s="8"/>
      <c r="H10" s="8"/>
      <c r="I10" s="121">
        <v>0</v>
      </c>
    </row>
    <row r="11" spans="1:9" x14ac:dyDescent="0.3">
      <c r="A11">
        <v>3928</v>
      </c>
      <c r="B11" t="s">
        <v>130</v>
      </c>
      <c r="C11" s="8">
        <v>0</v>
      </c>
      <c r="D11" s="8"/>
      <c r="E11" s="8"/>
      <c r="F11" s="8">
        <v>-500</v>
      </c>
      <c r="G11" s="8"/>
      <c r="H11" s="8">
        <v>-10590</v>
      </c>
      <c r="I11" s="121"/>
    </row>
    <row r="12" spans="1:9" x14ac:dyDescent="0.3">
      <c r="A12">
        <v>3232</v>
      </c>
      <c r="B12" t="s">
        <v>161</v>
      </c>
      <c r="C12" s="8">
        <v>0</v>
      </c>
      <c r="D12" s="8">
        <v>0</v>
      </c>
      <c r="E12" s="8"/>
      <c r="F12" s="8"/>
      <c r="G12" s="8"/>
      <c r="H12" s="8"/>
      <c r="I12" s="121"/>
    </row>
    <row r="13" spans="1:9" x14ac:dyDescent="0.3">
      <c r="A13">
        <f>'Avd 1 - Hovedlaget'!A13:C129</f>
        <v>3950</v>
      </c>
      <c r="B13" t="str">
        <f>'Avd 1 - Hovedlaget'!B13:B129</f>
        <v>Inntekter  Fotballskole</v>
      </c>
      <c r="C13" s="8"/>
      <c r="D13" s="8"/>
      <c r="E13" s="8"/>
      <c r="F13" s="8"/>
      <c r="G13" s="8"/>
      <c r="H13" s="8"/>
      <c r="I13" s="121"/>
    </row>
    <row r="14" spans="1:9" x14ac:dyDescent="0.3">
      <c r="A14">
        <f>'Avd 1 - Hovedlaget'!A14:C130</f>
        <v>3957</v>
      </c>
      <c r="B14" t="str">
        <f>'Avd 1 - Hovedlaget'!B14:B130</f>
        <v>Lotteri/loddsalg julecup</v>
      </c>
      <c r="C14" s="8"/>
      <c r="D14" s="8"/>
      <c r="E14" s="45"/>
      <c r="F14" s="8"/>
      <c r="G14" s="45"/>
      <c r="H14" s="8"/>
      <c r="I14" s="122"/>
    </row>
    <row r="15" spans="1:9" x14ac:dyDescent="0.3">
      <c r="A15">
        <f>'Avd 1 - Hovedlaget'!A15:C131</f>
        <v>3958</v>
      </c>
      <c r="B15" t="str">
        <f>'Avd 1 - Hovedlaget'!B15:B131</f>
        <v>Sponsorstøtte julecup</v>
      </c>
      <c r="C15" s="8"/>
      <c r="D15" s="8"/>
      <c r="E15" s="8"/>
      <c r="F15" s="8"/>
      <c r="G15" s="8"/>
      <c r="H15" s="8"/>
      <c r="I15" s="121"/>
    </row>
    <row r="16" spans="1:9" x14ac:dyDescent="0.3">
      <c r="A16">
        <f>'Avd 1 - Hovedlaget'!A16:C132</f>
        <v>3960</v>
      </c>
      <c r="B16" t="str">
        <f>'Avd 1 - Hovedlaget'!B16:B132</f>
        <v>Bingo lotteri andre innt</v>
      </c>
      <c r="C16" s="8"/>
      <c r="D16" s="8"/>
      <c r="E16" s="8"/>
      <c r="F16" s="8"/>
      <c r="G16" s="8"/>
      <c r="H16" s="8"/>
      <c r="I16" s="121"/>
    </row>
    <row r="17" spans="1:10" x14ac:dyDescent="0.3">
      <c r="A17">
        <f>'Avd 1 - Hovedlaget'!A17:C133</f>
        <v>3961</v>
      </c>
      <c r="B17" t="str">
        <f>'Avd 1 - Hovedlaget'!B17:B133</f>
        <v xml:space="preserve">Andre inntekter </v>
      </c>
      <c r="C17" s="8"/>
      <c r="D17" s="8"/>
      <c r="E17" s="8"/>
      <c r="F17" s="8"/>
      <c r="G17" s="8"/>
      <c r="H17" s="8">
        <v>6000</v>
      </c>
      <c r="I17" s="121"/>
    </row>
    <row r="18" spans="1:10" x14ac:dyDescent="0.3">
      <c r="A18">
        <f>'Avd 1 - Hovedlaget'!A18:C134</f>
        <v>3962</v>
      </c>
      <c r="B18" t="str">
        <f>'Avd 1 - Hovedlaget'!B18:B134</f>
        <v>Salg av klær og utstyr</v>
      </c>
      <c r="C18" s="8"/>
      <c r="D18" s="8"/>
      <c r="E18" s="8"/>
      <c r="F18" s="8"/>
      <c r="G18" s="8"/>
      <c r="H18" s="8"/>
      <c r="I18" s="121"/>
    </row>
    <row r="19" spans="1:10" x14ac:dyDescent="0.3">
      <c r="A19">
        <f>'Avd 1 - Hovedlaget'!A19:C135</f>
        <v>3963</v>
      </c>
      <c r="B19" t="str">
        <f>'Avd 1 - Hovedlaget'!B19:B135</f>
        <v>Inntekter julecup</v>
      </c>
      <c r="C19" s="8"/>
      <c r="D19" s="8"/>
      <c r="E19" s="8"/>
      <c r="F19" s="8"/>
      <c r="G19" s="8"/>
      <c r="H19" s="8"/>
      <c r="I19" s="121"/>
    </row>
    <row r="20" spans="1:10" x14ac:dyDescent="0.3">
      <c r="A20">
        <f>'Avd 1 - Hovedlaget'!A20:C136</f>
        <v>3964</v>
      </c>
      <c r="B20" t="str">
        <f>'Avd 1 - Hovedlaget'!B20:B136</f>
        <v>Julecupen kiosksalg</v>
      </c>
      <c r="C20" s="8"/>
      <c r="D20" s="8"/>
      <c r="E20" s="8"/>
      <c r="F20" s="8"/>
      <c r="G20" s="8"/>
      <c r="H20" s="8"/>
      <c r="I20" s="121"/>
    </row>
    <row r="21" spans="1:10" x14ac:dyDescent="0.3">
      <c r="A21">
        <f>'Avd 1 - Hovedlaget'!A21:C137</f>
        <v>3966</v>
      </c>
      <c r="B21" t="str">
        <f>'Avd 1 - Hovedlaget'!B21:B137</f>
        <v>Inntekt Grasrotandel</v>
      </c>
      <c r="C21" s="8" t="s">
        <v>125</v>
      </c>
      <c r="D21" s="8"/>
      <c r="E21" s="8"/>
      <c r="F21" s="8"/>
      <c r="G21" s="8"/>
      <c r="H21" s="8"/>
      <c r="I21" s="121"/>
    </row>
    <row r="22" spans="1:10" x14ac:dyDescent="0.3">
      <c r="A22">
        <f>'Avd 1 - Hovedlaget'!A22:C138</f>
        <v>3967</v>
      </c>
      <c r="B22" t="str">
        <f>'Avd 1 - Hovedlaget'!B22:B138</f>
        <v>Inntekt Idrettsbingo</v>
      </c>
      <c r="C22" s="8"/>
      <c r="D22" s="8"/>
      <c r="E22" s="8"/>
      <c r="F22" s="8"/>
      <c r="G22" s="8"/>
      <c r="H22" s="8"/>
      <c r="I22" s="121"/>
    </row>
    <row r="23" spans="1:10" x14ac:dyDescent="0.3">
      <c r="A23">
        <f>'Avd 1 - Hovedlaget'!A23:C139</f>
        <v>3968</v>
      </c>
      <c r="B23" t="str">
        <f>'Avd 1 - Hovedlaget'!B23:B139</f>
        <v>Salg toalettpapir</v>
      </c>
      <c r="C23" s="8"/>
      <c r="D23" s="8"/>
      <c r="E23" s="8"/>
      <c r="F23" s="8"/>
      <c r="G23" s="8"/>
      <c r="H23" s="8"/>
      <c r="I23" s="121"/>
    </row>
    <row r="24" spans="1:10" x14ac:dyDescent="0.3">
      <c r="A24">
        <f>'Avd 1 - Hovedlaget'!A24:C140</f>
        <v>3971</v>
      </c>
      <c r="B24" t="str">
        <f>'Avd 1 - Hovedlaget'!B24:B140</f>
        <v>Egenandeler samlinger</v>
      </c>
      <c r="C24" s="8">
        <v>82200</v>
      </c>
      <c r="D24" s="8">
        <v>129530</v>
      </c>
      <c r="E24" s="45">
        <v>85000</v>
      </c>
      <c r="F24" s="8">
        <v>173850</v>
      </c>
      <c r="G24" s="45">
        <v>135000</v>
      </c>
      <c r="H24" s="131">
        <v>234090</v>
      </c>
      <c r="I24" s="122">
        <v>160000</v>
      </c>
      <c r="J24" t="s">
        <v>207</v>
      </c>
    </row>
    <row r="25" spans="1:10" x14ac:dyDescent="0.3">
      <c r="A25">
        <f>'Avd 1 - Hovedlaget'!A25:C141</f>
        <v>3972</v>
      </c>
      <c r="B25" t="str">
        <f>'Avd 1 - Hovedlaget'!B25:B141</f>
        <v>Refusjon utlegg Kunstgressbanen</v>
      </c>
      <c r="C25" s="8"/>
      <c r="D25" s="8"/>
      <c r="E25" s="8"/>
      <c r="F25" s="8"/>
      <c r="G25" s="8"/>
      <c r="H25" s="8"/>
      <c r="I25" s="121"/>
    </row>
    <row r="26" spans="1:10" x14ac:dyDescent="0.3">
      <c r="A26">
        <f>'Avd 1 - Hovedlaget'!A26:C142</f>
        <v>3973</v>
      </c>
      <c r="B26" t="str">
        <f>'Avd 1 - Hovedlaget'!B26:B142</f>
        <v>World Cup Hopp- Inntekter</v>
      </c>
      <c r="C26" s="8"/>
      <c r="D26" s="8"/>
      <c r="E26" s="8"/>
      <c r="F26" s="8"/>
      <c r="G26" s="8"/>
      <c r="H26" s="8"/>
      <c r="I26" s="121"/>
    </row>
    <row r="27" spans="1:10" x14ac:dyDescent="0.3">
      <c r="A27">
        <f>'Avd 1 - Hovedlaget'!A27:C143</f>
        <v>3982</v>
      </c>
      <c r="B27" t="str">
        <f>'Avd 1 - Hovedlaget'!B27:B143</f>
        <v>Internt bidrag fra Fotball</v>
      </c>
      <c r="C27" s="8"/>
      <c r="D27" s="8"/>
      <c r="E27" s="8"/>
      <c r="F27" s="8"/>
      <c r="G27" s="8"/>
      <c r="H27" s="8"/>
      <c r="I27" s="121"/>
    </row>
    <row r="28" spans="1:10" x14ac:dyDescent="0.3">
      <c r="A28">
        <f>'Avd 1 - Hovedlaget'!A28:C144</f>
        <v>3983</v>
      </c>
      <c r="B28" t="str">
        <f>'Avd 1 - Hovedlaget'!B28:B144</f>
        <v>Andre inntekter bane</v>
      </c>
      <c r="C28" s="8"/>
      <c r="D28" s="8"/>
      <c r="E28" s="8"/>
      <c r="F28" s="8"/>
      <c r="G28" s="8"/>
      <c r="H28" s="8"/>
      <c r="I28" s="121"/>
    </row>
    <row r="29" spans="1:10" x14ac:dyDescent="0.3">
      <c r="A29">
        <f>'Avd 1 - Hovedlaget'!A29:C145</f>
        <v>3990</v>
      </c>
      <c r="B29" t="str">
        <f>'Avd 1 - Hovedlaget'!B29:B145</f>
        <v>Økonomisk støtte</v>
      </c>
      <c r="C29" s="8">
        <v>21500</v>
      </c>
      <c r="D29" s="8">
        <v>49554</v>
      </c>
      <c r="E29" s="45">
        <v>20000</v>
      </c>
      <c r="F29" s="8">
        <v>26377</v>
      </c>
      <c r="G29" s="45">
        <v>20000</v>
      </c>
      <c r="H29" s="8">
        <v>30836</v>
      </c>
      <c r="I29" s="122">
        <v>35000</v>
      </c>
    </row>
    <row r="30" spans="1:10" x14ac:dyDescent="0.3">
      <c r="A30" t="str">
        <f>'Avd 1 - Hovedlaget'!A30:C146</f>
        <v>Sum Driftsinntekter</v>
      </c>
      <c r="B30">
        <f>'Avd 1 - Hovedlaget'!B30:B146</f>
        <v>0</v>
      </c>
      <c r="C30">
        <f t="shared" ref="C30:I30" si="0">SUM(C4:C29)</f>
        <v>353260</v>
      </c>
      <c r="D30">
        <f t="shared" si="0"/>
        <v>370146</v>
      </c>
      <c r="E30">
        <f t="shared" si="0"/>
        <v>360000</v>
      </c>
      <c r="F30">
        <f t="shared" si="0"/>
        <v>449810</v>
      </c>
      <c r="G30">
        <f t="shared" si="0"/>
        <v>395000</v>
      </c>
      <c r="H30">
        <f t="shared" si="0"/>
        <v>413915</v>
      </c>
      <c r="I30">
        <f t="shared" si="0"/>
        <v>435000</v>
      </c>
    </row>
    <row r="31" spans="1:10" x14ac:dyDescent="0.3">
      <c r="A31">
        <f>'Avd 1 - Hovedlaget'!A31:C147</f>
        <v>5000</v>
      </c>
      <c r="B31" t="str">
        <f>'Avd 1 - Hovedlaget'!B31:B147</f>
        <v>Fast Lønn (Hovedlaget)</v>
      </c>
      <c r="C31" t="s">
        <v>125</v>
      </c>
    </row>
    <row r="32" spans="1:10" x14ac:dyDescent="0.3">
      <c r="A32">
        <f>'Avd 1 - Hovedlaget'!A32:C148</f>
        <v>5001</v>
      </c>
      <c r="B32" t="str">
        <f>'Avd 1 - Hovedlaget'!B32:B148</f>
        <v>Lønn uten feriep/arb.avg</v>
      </c>
      <c r="C32" t="s">
        <v>125</v>
      </c>
      <c r="D32">
        <v>7875</v>
      </c>
      <c r="E32">
        <v>5000</v>
      </c>
      <c r="F32">
        <v>7650</v>
      </c>
      <c r="G32">
        <v>0</v>
      </c>
      <c r="I32">
        <v>0</v>
      </c>
    </row>
    <row r="33" spans="1:9" x14ac:dyDescent="0.3">
      <c r="A33">
        <v>5006</v>
      </c>
      <c r="B33" t="s">
        <v>135</v>
      </c>
      <c r="C33" t="s">
        <v>125</v>
      </c>
    </row>
    <row r="34" spans="1:9" x14ac:dyDescent="0.3">
      <c r="A34">
        <f>'Avd 1 - Hovedlaget'!A34:C149</f>
        <v>5330</v>
      </c>
      <c r="B34" t="str">
        <f>'Avd 1 - Hovedlaget'!B34:B149</f>
        <v>Styrehonrar</v>
      </c>
    </row>
    <row r="35" spans="1:9" x14ac:dyDescent="0.3">
      <c r="A35" t="str">
        <f>'Avd 1 - Hovedlaget'!A35:C150</f>
        <v>Sum Lønn og Godtgjørelser</v>
      </c>
      <c r="B35">
        <f>'Avd 1 - Hovedlaget'!B35:B150</f>
        <v>0</v>
      </c>
      <c r="C35">
        <f t="shared" ref="C35:I35" si="1">SUM(C31:C34)</f>
        <v>0</v>
      </c>
      <c r="D35">
        <f t="shared" si="1"/>
        <v>7875</v>
      </c>
      <c r="E35">
        <f t="shared" si="1"/>
        <v>5000</v>
      </c>
      <c r="F35">
        <f t="shared" si="1"/>
        <v>7650</v>
      </c>
      <c r="G35">
        <f t="shared" si="1"/>
        <v>0</v>
      </c>
      <c r="H35">
        <f t="shared" si="1"/>
        <v>0</v>
      </c>
      <c r="I35">
        <f t="shared" si="1"/>
        <v>0</v>
      </c>
    </row>
    <row r="36" spans="1:9" x14ac:dyDescent="0.3">
      <c r="A36">
        <f>'Avd 1 - Hovedlaget'!A36:C151</f>
        <v>5400</v>
      </c>
      <c r="B36" t="str">
        <f>'Avd 1 - Hovedlaget'!B36:B151</f>
        <v>Arbeidsgiveravgift</v>
      </c>
      <c r="C36">
        <v>0</v>
      </c>
      <c r="D36">
        <v>0</v>
      </c>
      <c r="F36">
        <v>0</v>
      </c>
      <c r="H36">
        <v>0</v>
      </c>
    </row>
    <row r="37" spans="1:9" x14ac:dyDescent="0.3">
      <c r="A37" t="str">
        <f>'Avd 1 - Hovedlaget'!A37:C152</f>
        <v>Sum Arbeidsgiveravgift</v>
      </c>
      <c r="B37">
        <f>'Avd 1 - Hovedlaget'!B37:B152</f>
        <v>0</v>
      </c>
      <c r="C37">
        <f t="shared" ref="C37:I37" si="2">SUM(C36)</f>
        <v>0</v>
      </c>
      <c r="D37">
        <f t="shared" si="2"/>
        <v>0</v>
      </c>
      <c r="E37">
        <f t="shared" si="2"/>
        <v>0</v>
      </c>
      <c r="F37">
        <f t="shared" si="2"/>
        <v>0</v>
      </c>
      <c r="G37">
        <f t="shared" si="2"/>
        <v>0</v>
      </c>
      <c r="H37">
        <f t="shared" si="2"/>
        <v>0</v>
      </c>
      <c r="I37">
        <f t="shared" si="2"/>
        <v>0</v>
      </c>
    </row>
    <row r="38" spans="1:9" x14ac:dyDescent="0.3">
      <c r="A38" t="str">
        <f>'Avd 1 - Hovedlaget'!A38:C153</f>
        <v>SUM PERSONALKOSTNADER</v>
      </c>
      <c r="B38">
        <f>'Avd 1 - Hovedlaget'!B38:B153</f>
        <v>0</v>
      </c>
      <c r="C38">
        <f t="shared" ref="C38:I38" si="3">SUM(C35+C37)</f>
        <v>0</v>
      </c>
      <c r="D38">
        <f t="shared" si="3"/>
        <v>7875</v>
      </c>
      <c r="E38">
        <f t="shared" si="3"/>
        <v>5000</v>
      </c>
      <c r="F38">
        <f t="shared" si="3"/>
        <v>7650</v>
      </c>
      <c r="G38">
        <f t="shared" si="3"/>
        <v>0</v>
      </c>
      <c r="H38">
        <f t="shared" si="3"/>
        <v>0</v>
      </c>
      <c r="I38">
        <f t="shared" si="3"/>
        <v>0</v>
      </c>
    </row>
    <row r="39" spans="1:9" x14ac:dyDescent="0.3">
      <c r="A39">
        <f>'Avd 1 - Hovedlaget'!A39:C154</f>
        <v>6000</v>
      </c>
      <c r="B39" t="str">
        <f>'Avd 1 - Hovedlaget'!B39:B154</f>
        <v>Avskrivninger banen</v>
      </c>
    </row>
    <row r="40" spans="1:9" x14ac:dyDescent="0.3">
      <c r="A40">
        <f>'Avd 1 - Hovedlaget'!A40:C155</f>
        <v>6014</v>
      </c>
      <c r="B40" t="str">
        <f>'Avd 1 - Hovedlaget'!B40:B155</f>
        <v>Avskrivning saltsilo</v>
      </c>
    </row>
    <row r="41" spans="1:9" x14ac:dyDescent="0.3">
      <c r="A41">
        <f>'Avd 1 - Hovedlaget'!A41:C156</f>
        <v>6015</v>
      </c>
      <c r="B41" t="str">
        <f>'Avd 1 - Hovedlaget'!B41:B156</f>
        <v>Avskrivning kopimaskin</v>
      </c>
    </row>
    <row r="42" spans="1:9" x14ac:dyDescent="0.3">
      <c r="A42">
        <f>'Avd 1 - Hovedlaget'!A42:C157</f>
        <v>6018</v>
      </c>
      <c r="B42" t="str">
        <f>'Avd 1 - Hovedlaget'!B42:B157</f>
        <v>Avsskrivning kiosk</v>
      </c>
    </row>
    <row r="43" spans="1:9" x14ac:dyDescent="0.3">
      <c r="A43" t="str">
        <f>'Avd 1 - Hovedlaget'!A43:C158</f>
        <v>Sum avskrivninger</v>
      </c>
      <c r="B43">
        <f>'Avd 1 - Hovedlaget'!B43:B158</f>
        <v>0</v>
      </c>
      <c r="C43">
        <f t="shared" ref="C43:I43" si="4">SUM(C39:C42)</f>
        <v>0</v>
      </c>
      <c r="D43">
        <f t="shared" si="4"/>
        <v>0</v>
      </c>
      <c r="E43">
        <f t="shared" si="4"/>
        <v>0</v>
      </c>
      <c r="F43">
        <f t="shared" si="4"/>
        <v>0</v>
      </c>
      <c r="G43">
        <f t="shared" si="4"/>
        <v>0</v>
      </c>
      <c r="H43">
        <f t="shared" si="4"/>
        <v>0</v>
      </c>
      <c r="I43">
        <f t="shared" si="4"/>
        <v>0</v>
      </c>
    </row>
    <row r="44" spans="1:9" x14ac:dyDescent="0.3">
      <c r="A44">
        <f>'Avd 1 - Hovedlaget'!A44:C159</f>
        <v>6300</v>
      </c>
      <c r="B44" t="str">
        <f>'Avd 1 - Hovedlaget'!B44:B159</f>
        <v>Leie lokaler</v>
      </c>
      <c r="C44">
        <v>7500</v>
      </c>
      <c r="D44">
        <v>10865</v>
      </c>
      <c r="E44" s="46">
        <v>15000</v>
      </c>
      <c r="F44">
        <v>8133</v>
      </c>
      <c r="G44" s="46">
        <v>10000</v>
      </c>
      <c r="I44" s="46">
        <v>10000</v>
      </c>
    </row>
    <row r="45" spans="1:9" x14ac:dyDescent="0.3">
      <c r="A45">
        <f>'Avd 1 - Hovedlaget'!A45:C160</f>
        <v>6301</v>
      </c>
      <c r="B45" t="str">
        <f>'Avd 1 - Hovedlaget'!B45:B160</f>
        <v>Leie baner</v>
      </c>
      <c r="C45">
        <v>0</v>
      </c>
    </row>
    <row r="46" spans="1:9" x14ac:dyDescent="0.3">
      <c r="A46">
        <f>'Avd 1 - Hovedlaget'!A46:C161</f>
        <v>6360</v>
      </c>
      <c r="B46" t="str">
        <f>'Avd 1 - Hovedlaget'!B46:B161</f>
        <v>Renhold</v>
      </c>
      <c r="C46">
        <v>0</v>
      </c>
    </row>
    <row r="47" spans="1:9" x14ac:dyDescent="0.3">
      <c r="A47">
        <f>'Avd 1 - Hovedlaget'!A47:C162</f>
        <v>6380</v>
      </c>
      <c r="B47" t="str">
        <f>'Avd 1 - Hovedlaget'!B47:B162</f>
        <v>Hallprosjekt/Flatåshallen</v>
      </c>
      <c r="C47">
        <v>0</v>
      </c>
    </row>
    <row r="48" spans="1:9" x14ac:dyDescent="0.3">
      <c r="A48">
        <f>'Avd 1 - Hovedlaget'!A48:C163</f>
        <v>6390</v>
      </c>
      <c r="B48" t="str">
        <f>'Avd 1 - Hovedlaget'!B48:B163</f>
        <v>Annen lokalkostnader/banekostn</v>
      </c>
      <c r="C48">
        <v>0</v>
      </c>
    </row>
    <row r="49" spans="1:9" x14ac:dyDescent="0.3">
      <c r="A49" t="str">
        <f>'Avd 1 - Hovedlaget'!A49:C164</f>
        <v>Sum Kostnader Lokaler</v>
      </c>
      <c r="B49">
        <f>'Avd 1 - Hovedlaget'!B49:B164</f>
        <v>0</v>
      </c>
      <c r="C49">
        <f t="shared" ref="C49:I49" si="5">SUM(C44:C48)</f>
        <v>7500</v>
      </c>
      <c r="D49">
        <f t="shared" si="5"/>
        <v>10865</v>
      </c>
      <c r="E49">
        <f t="shared" si="5"/>
        <v>15000</v>
      </c>
      <c r="F49">
        <f t="shared" si="5"/>
        <v>8133</v>
      </c>
      <c r="G49">
        <f t="shared" si="5"/>
        <v>10000</v>
      </c>
      <c r="H49">
        <f t="shared" si="5"/>
        <v>0</v>
      </c>
      <c r="I49">
        <f t="shared" si="5"/>
        <v>10000</v>
      </c>
    </row>
    <row r="50" spans="1:9" x14ac:dyDescent="0.3">
      <c r="A50">
        <f>'Avd 1 - Hovedlaget'!A50:C165</f>
        <v>6540</v>
      </c>
      <c r="B50" t="str">
        <f>'Avd 1 - Hovedlaget'!B50:B165</f>
        <v>Inventar</v>
      </c>
      <c r="C50">
        <v>0</v>
      </c>
      <c r="H50">
        <v>813</v>
      </c>
    </row>
    <row r="51" spans="1:9" x14ac:dyDescent="0.3">
      <c r="A51">
        <f>'Avd 1 - Hovedlaget'!A51:C166</f>
        <v>6542</v>
      </c>
      <c r="B51" t="str">
        <f>'Avd 1 - Hovedlaget'!B51:B166</f>
        <v>Nett, mål utstyr til Kgressbanen</v>
      </c>
      <c r="C51">
        <v>0</v>
      </c>
    </row>
    <row r="52" spans="1:9" x14ac:dyDescent="0.3">
      <c r="A52">
        <f>'Avd 1 - Hovedlaget'!A52:C167</f>
        <v>6551</v>
      </c>
      <c r="B52" t="str">
        <f>'Avd 1 - Hovedlaget'!B52:B167</f>
        <v>Datautstyr</v>
      </c>
      <c r="C52">
        <v>0</v>
      </c>
    </row>
    <row r="53" spans="1:9" x14ac:dyDescent="0.3">
      <c r="A53">
        <f>'Avd 1 - Hovedlaget'!A53:C168</f>
        <v>6552</v>
      </c>
      <c r="B53" t="str">
        <f>'Avd 1 - Hovedlaget'!B53:B168</f>
        <v>Kunstgressbanen mellomregning</v>
      </c>
      <c r="C53">
        <v>0</v>
      </c>
    </row>
    <row r="54" spans="1:9" x14ac:dyDescent="0.3">
      <c r="A54">
        <f>'Avd 1 - Hovedlaget'!A54:C169</f>
        <v>6553</v>
      </c>
      <c r="B54" t="str">
        <f>'Avd 1 - Hovedlaget'!B54:B169</f>
        <v>Driftskostn. Kunstgressb.</v>
      </c>
      <c r="C54">
        <v>0</v>
      </c>
    </row>
    <row r="55" spans="1:9" x14ac:dyDescent="0.3">
      <c r="A55">
        <f>'Avd 1 - Hovedlaget'!A55:C170</f>
        <v>6554</v>
      </c>
      <c r="B55" t="s">
        <v>139</v>
      </c>
      <c r="C55">
        <v>0</v>
      </c>
      <c r="D55">
        <v>4799</v>
      </c>
      <c r="E55">
        <v>5000</v>
      </c>
      <c r="F55">
        <v>3450</v>
      </c>
      <c r="G55">
        <v>0</v>
      </c>
      <c r="H55">
        <v>3550</v>
      </c>
      <c r="I55">
        <v>5000</v>
      </c>
    </row>
    <row r="56" spans="1:9" x14ac:dyDescent="0.3">
      <c r="A56">
        <f>'Avd 1 - Hovedlaget'!A56:C171</f>
        <v>6555</v>
      </c>
      <c r="B56" t="str">
        <f>'Avd 1 - Hovedlaget'!B56:B171</f>
        <v>Drift traktor/vinterbane</v>
      </c>
      <c r="C56">
        <v>0</v>
      </c>
    </row>
    <row r="57" spans="1:9" x14ac:dyDescent="0.3">
      <c r="A57">
        <v>6563</v>
      </c>
      <c r="B57" t="s">
        <v>132</v>
      </c>
      <c r="C57">
        <v>0</v>
      </c>
    </row>
    <row r="58" spans="1:9" x14ac:dyDescent="0.3">
      <c r="A58" t="str">
        <f>'Avd 1 - Hovedlaget'!A58:C172</f>
        <v>Sum kostnader Driftsmateriell</v>
      </c>
      <c r="B58">
        <f>'Avd 1 - Hovedlaget'!B58:B172</f>
        <v>0</v>
      </c>
      <c r="C58">
        <f t="shared" ref="C58:I58" si="6">SUM(C50:C57)</f>
        <v>0</v>
      </c>
      <c r="D58">
        <f t="shared" si="6"/>
        <v>4799</v>
      </c>
      <c r="E58">
        <f t="shared" si="6"/>
        <v>5000</v>
      </c>
      <c r="F58">
        <f t="shared" si="6"/>
        <v>3450</v>
      </c>
      <c r="G58">
        <f t="shared" si="6"/>
        <v>0</v>
      </c>
      <c r="H58">
        <v>4364</v>
      </c>
      <c r="I58">
        <f t="shared" si="6"/>
        <v>5000</v>
      </c>
    </row>
    <row r="59" spans="1:9" x14ac:dyDescent="0.3">
      <c r="A59">
        <f>'Avd 1 - Hovedlaget'!A59:C173</f>
        <v>6700</v>
      </c>
      <c r="B59" t="str">
        <f>'Avd 1 - Hovedlaget'!B59:B173</f>
        <v>Revisjonshonorar</v>
      </c>
      <c r="C59">
        <v>0</v>
      </c>
    </row>
    <row r="60" spans="1:9" x14ac:dyDescent="0.3">
      <c r="A60">
        <f>'Avd 1 - Hovedlaget'!A60:C174</f>
        <v>6705</v>
      </c>
      <c r="B60" t="str">
        <f>'Avd 1 - Hovedlaget'!B60:B174</f>
        <v>Regnskapshonorar Folde Regnskap</v>
      </c>
      <c r="C60">
        <v>2200</v>
      </c>
      <c r="E60">
        <v>2200</v>
      </c>
      <c r="G60">
        <v>0</v>
      </c>
      <c r="I60">
        <v>0</v>
      </c>
    </row>
    <row r="61" spans="1:9" x14ac:dyDescent="0.3">
      <c r="A61">
        <f>'Avd 1 - Hovedlaget'!A61:C175</f>
        <v>6706</v>
      </c>
      <c r="B61" t="str">
        <f>'Avd 1 - Hovedlaget'!B61:B175</f>
        <v>Regnskapshonorar StyreWeb</v>
      </c>
      <c r="C61">
        <v>2200</v>
      </c>
      <c r="E61">
        <v>2200</v>
      </c>
      <c r="F61">
        <v>1265</v>
      </c>
      <c r="G61">
        <v>3000</v>
      </c>
      <c r="H61">
        <v>1434</v>
      </c>
      <c r="I61">
        <v>3000</v>
      </c>
    </row>
    <row r="62" spans="1:9" x14ac:dyDescent="0.3">
      <c r="A62" t="str">
        <f>'Avd 1 - Hovedlaget'!A62:C176</f>
        <v>Sum Regnskapstjenester</v>
      </c>
      <c r="B62">
        <f>'Avd 1 - Hovedlaget'!B62:B176</f>
        <v>0</v>
      </c>
      <c r="C62">
        <f t="shared" ref="C62:I62" si="7">SUM(C59:C61)</f>
        <v>4400</v>
      </c>
      <c r="D62">
        <f t="shared" si="7"/>
        <v>0</v>
      </c>
      <c r="E62">
        <f t="shared" si="7"/>
        <v>4400</v>
      </c>
      <c r="F62">
        <f t="shared" si="7"/>
        <v>1265</v>
      </c>
      <c r="G62">
        <f t="shared" si="7"/>
        <v>3000</v>
      </c>
      <c r="H62">
        <f t="shared" si="7"/>
        <v>1434</v>
      </c>
      <c r="I62">
        <f t="shared" si="7"/>
        <v>3000</v>
      </c>
    </row>
    <row r="63" spans="1:9" x14ac:dyDescent="0.3">
      <c r="A63">
        <f>'Avd 1 - Hovedlaget'!A63:C177</f>
        <v>6800</v>
      </c>
      <c r="B63" t="str">
        <f>'Avd 1 - Hovedlaget'!B63:B177</f>
        <v>Kontorrekvisita</v>
      </c>
      <c r="C63">
        <v>500</v>
      </c>
      <c r="E63">
        <v>500</v>
      </c>
      <c r="G63">
        <v>500</v>
      </c>
      <c r="I63">
        <v>500</v>
      </c>
    </row>
    <row r="64" spans="1:9" x14ac:dyDescent="0.3">
      <c r="A64">
        <f>'Avd 1 - Hovedlaget'!A64:C178</f>
        <v>6890</v>
      </c>
      <c r="B64" t="str">
        <f>'Avd 1 - Hovedlaget'!B64:B178</f>
        <v>Annen Kontorkostnad</v>
      </c>
      <c r="C64">
        <v>0</v>
      </c>
    </row>
    <row r="65" spans="1:9" x14ac:dyDescent="0.3">
      <c r="A65">
        <v>6820</v>
      </c>
      <c r="B65" t="s">
        <v>133</v>
      </c>
      <c r="C65">
        <v>0</v>
      </c>
    </row>
    <row r="66" spans="1:9" x14ac:dyDescent="0.3">
      <c r="A66">
        <v>6840</v>
      </c>
      <c r="B66" t="s">
        <v>134</v>
      </c>
      <c r="C66">
        <f ca="1">'Avd 1 - Hovedlaget'!C6+C66:Q658:C180</f>
        <v>0</v>
      </c>
    </row>
    <row r="67" spans="1:9" x14ac:dyDescent="0.3">
      <c r="A67">
        <v>7322</v>
      </c>
      <c r="B67" t="s">
        <v>136</v>
      </c>
      <c r="C67">
        <f ca="1">'Avd 1 - Hovedlaget'!C7+C67:Q659:C181</f>
        <v>0</v>
      </c>
    </row>
    <row r="68" spans="1:9" x14ac:dyDescent="0.3">
      <c r="A68" t="str">
        <f>'Avd 1 - Hovedlaget'!A68:C179</f>
        <v>Sum Kontorrekvisita</v>
      </c>
      <c r="B68">
        <f>'Avd 1 - Hovedlaget'!B68:B179</f>
        <v>0</v>
      </c>
      <c r="C68">
        <f t="shared" ref="C68:I68" ca="1" si="8">SUM(C63:C67)</f>
        <v>500</v>
      </c>
      <c r="D68">
        <f t="shared" si="8"/>
        <v>0</v>
      </c>
      <c r="E68">
        <f t="shared" si="8"/>
        <v>500</v>
      </c>
      <c r="F68">
        <f t="shared" si="8"/>
        <v>0</v>
      </c>
      <c r="G68">
        <f t="shared" si="8"/>
        <v>500</v>
      </c>
      <c r="H68">
        <f t="shared" si="8"/>
        <v>0</v>
      </c>
      <c r="I68">
        <f t="shared" si="8"/>
        <v>500</v>
      </c>
    </row>
    <row r="69" spans="1:9" x14ac:dyDescent="0.3">
      <c r="A69">
        <f>'Avd 1 - Hovedlaget'!A69:C180</f>
        <v>6903</v>
      </c>
      <c r="B69" t="str">
        <f>'Avd 1 - Hovedlaget'!B69:B180</f>
        <v>Mobiltelefon</v>
      </c>
      <c r="C69">
        <v>0</v>
      </c>
    </row>
    <row r="70" spans="1:9" x14ac:dyDescent="0.3">
      <c r="A70">
        <f>'Avd 1 - Hovedlaget'!A70:C181</f>
        <v>6907</v>
      </c>
      <c r="B70" t="str">
        <f>'Avd 1 - Hovedlaget'!B70:B181</f>
        <v>Datakommunikasjon</v>
      </c>
      <c r="C70">
        <v>0</v>
      </c>
    </row>
    <row r="71" spans="1:9" x14ac:dyDescent="0.3">
      <c r="A71">
        <f>'Avd 1 - Hovedlaget'!A71:C182</f>
        <v>6940</v>
      </c>
      <c r="B71" t="str">
        <f>'Avd 1 - Hovedlaget'!B71:B182</f>
        <v>Porto</v>
      </c>
      <c r="C71">
        <v>0</v>
      </c>
    </row>
    <row r="72" spans="1:9" x14ac:dyDescent="0.3">
      <c r="A72" t="str">
        <f>'Avd 1 - Hovedlaget'!A72:C183</f>
        <v>Sum Telefon og Porto</v>
      </c>
      <c r="B72">
        <f>'Avd 1 - Hovedlaget'!B72:B183</f>
        <v>0</v>
      </c>
      <c r="C72">
        <f t="shared" ref="C72:I72" si="9">SUM(C69:C71)</f>
        <v>0</v>
      </c>
      <c r="D72">
        <f t="shared" si="9"/>
        <v>0</v>
      </c>
      <c r="E72">
        <f t="shared" si="9"/>
        <v>0</v>
      </c>
      <c r="F72">
        <f t="shared" si="9"/>
        <v>0</v>
      </c>
      <c r="G72">
        <f t="shared" si="9"/>
        <v>0</v>
      </c>
      <c r="H72">
        <f t="shared" si="9"/>
        <v>0</v>
      </c>
      <c r="I72">
        <f t="shared" si="9"/>
        <v>0</v>
      </c>
    </row>
    <row r="73" spans="1:9" x14ac:dyDescent="0.3">
      <c r="A73">
        <f>'Avd 1 - Hovedlaget'!A73:C184</f>
        <v>7100</v>
      </c>
      <c r="B73" t="str">
        <f>'Avd 1 - Hovedlaget'!B73:B184</f>
        <v>Bilgodtgjørelse</v>
      </c>
      <c r="C73">
        <v>0</v>
      </c>
    </row>
    <row r="74" spans="1:9" x14ac:dyDescent="0.3">
      <c r="A74">
        <f>'Avd 1 - Hovedlaget'!A74:C185</f>
        <v>7101</v>
      </c>
      <c r="B74" t="str">
        <f>'Avd 1 - Hovedlaget'!B74:B185</f>
        <v>Kmgodtgjørelse ikke oppgpl</v>
      </c>
      <c r="C74">
        <v>0</v>
      </c>
    </row>
    <row r="75" spans="1:9" x14ac:dyDescent="0.3">
      <c r="A75">
        <f>'Avd 1 - Hovedlaget'!A75:C186</f>
        <v>7140</v>
      </c>
      <c r="B75" t="str">
        <f>'Avd 1 - Hovedlaget'!B75:B186</f>
        <v>Reisekostnader</v>
      </c>
      <c r="C75">
        <v>204660</v>
      </c>
      <c r="D75">
        <v>139926</v>
      </c>
      <c r="E75">
        <v>145000</v>
      </c>
      <c r="F75">
        <v>179020</v>
      </c>
      <c r="G75">
        <v>200000</v>
      </c>
      <c r="H75">
        <v>164822</v>
      </c>
      <c r="I75">
        <v>200000</v>
      </c>
    </row>
    <row r="76" spans="1:9" x14ac:dyDescent="0.3">
      <c r="A76" t="str">
        <f>'Avd 1 - Hovedlaget'!A76:C187</f>
        <v>Sum Reise og diettgodtgjørelse</v>
      </c>
      <c r="B76">
        <f>'Avd 1 - Hovedlaget'!B76:B187</f>
        <v>0</v>
      </c>
      <c r="C76">
        <f t="shared" ref="C76:I76" si="10">SUM(C73:C75)</f>
        <v>204660</v>
      </c>
      <c r="D76">
        <f t="shared" si="10"/>
        <v>139926</v>
      </c>
      <c r="E76">
        <f t="shared" si="10"/>
        <v>145000</v>
      </c>
      <c r="F76">
        <f t="shared" si="10"/>
        <v>179020</v>
      </c>
      <c r="G76">
        <f t="shared" si="10"/>
        <v>200000</v>
      </c>
      <c r="H76">
        <f t="shared" si="10"/>
        <v>164822</v>
      </c>
      <c r="I76">
        <f t="shared" si="10"/>
        <v>200000</v>
      </c>
    </row>
    <row r="77" spans="1:9" x14ac:dyDescent="0.3">
      <c r="A77">
        <f>'Avd 1 - Hovedlaget'!A77:C188</f>
        <v>7410</v>
      </c>
      <c r="B77" t="str">
        <f>'Avd 1 - Hovedlaget'!B77:B188</f>
        <v>Tilskudd lag</v>
      </c>
      <c r="C77">
        <v>0</v>
      </c>
      <c r="D77">
        <v>5530</v>
      </c>
      <c r="F77">
        <v>0</v>
      </c>
      <c r="H77">
        <v>0</v>
      </c>
    </row>
    <row r="78" spans="1:9" x14ac:dyDescent="0.3">
      <c r="A78">
        <f>'Avd 1 - Hovedlaget'!A78:C189</f>
        <v>7420</v>
      </c>
      <c r="B78" t="str">
        <f>'Avd 1 - Hovedlaget'!B78:B189</f>
        <v>Intern støtte avdelinger</v>
      </c>
      <c r="C78">
        <v>0</v>
      </c>
      <c r="D78">
        <v>1500</v>
      </c>
      <c r="F78">
        <v>0</v>
      </c>
      <c r="H78">
        <v>0</v>
      </c>
    </row>
    <row r="79" spans="1:9" x14ac:dyDescent="0.3">
      <c r="A79">
        <f>'Avd 1 - Hovedlaget'!A79:C190</f>
        <v>7430</v>
      </c>
      <c r="B79" t="str">
        <f>'Avd 1 - Hovedlaget'!B79:B190</f>
        <v>Gaver</v>
      </c>
      <c r="C79">
        <v>1500</v>
      </c>
      <c r="E79">
        <v>1500</v>
      </c>
      <c r="G79">
        <v>1000</v>
      </c>
      <c r="I79">
        <v>1000</v>
      </c>
    </row>
    <row r="80" spans="1:9" x14ac:dyDescent="0.3">
      <c r="A80">
        <v>7600</v>
      </c>
      <c r="B80" t="s">
        <v>131</v>
      </c>
      <c r="C80">
        <v>0</v>
      </c>
      <c r="D80">
        <v>900</v>
      </c>
      <c r="F80">
        <v>0</v>
      </c>
      <c r="H80">
        <v>0</v>
      </c>
    </row>
    <row r="81" spans="1:9" x14ac:dyDescent="0.3">
      <c r="A81" t="str">
        <f>'Avd 1 - Hovedlaget'!A81:C191</f>
        <v>Sum Kontingenter og gaver</v>
      </c>
      <c r="B81">
        <f>'Avd 1 - Hovedlaget'!B81:B191</f>
        <v>0</v>
      </c>
      <c r="C81">
        <f>SUM(C77:C79)</f>
        <v>1500</v>
      </c>
      <c r="D81">
        <f t="shared" ref="D81:I81" si="11">SUM(D77:D80)</f>
        <v>7930</v>
      </c>
      <c r="E81">
        <f t="shared" si="11"/>
        <v>1500</v>
      </c>
      <c r="F81">
        <f t="shared" si="11"/>
        <v>0</v>
      </c>
      <c r="G81">
        <f t="shared" si="11"/>
        <v>1000</v>
      </c>
      <c r="H81">
        <f t="shared" si="11"/>
        <v>0</v>
      </c>
      <c r="I81">
        <f t="shared" si="11"/>
        <v>1000</v>
      </c>
    </row>
    <row r="82" spans="1:9" x14ac:dyDescent="0.3">
      <c r="A82">
        <f>'Avd 1 - Hovedlaget'!A82:C192</f>
        <v>7500</v>
      </c>
      <c r="B82" t="str">
        <f>'Avd 1 - Hovedlaget'!B82:B192</f>
        <v>Forsikringspremie</v>
      </c>
      <c r="C82">
        <v>0</v>
      </c>
    </row>
    <row r="83" spans="1:9" x14ac:dyDescent="0.3">
      <c r="A83" t="str">
        <f>'Avd 1 - Hovedlaget'!A83:C193</f>
        <v>Sum forsikring og garantier</v>
      </c>
      <c r="B83">
        <f>'Avd 1 - Hovedlaget'!B83:B193</f>
        <v>0</v>
      </c>
      <c r="C83">
        <f t="shared" ref="C83:I83" si="12">SUM(C82)</f>
        <v>0</v>
      </c>
      <c r="D83">
        <f t="shared" si="12"/>
        <v>0</v>
      </c>
      <c r="E83">
        <f t="shared" si="12"/>
        <v>0</v>
      </c>
      <c r="F83">
        <f t="shared" si="12"/>
        <v>0</v>
      </c>
      <c r="G83">
        <f t="shared" si="12"/>
        <v>0</v>
      </c>
      <c r="H83">
        <f t="shared" si="12"/>
        <v>0</v>
      </c>
      <c r="I83">
        <f t="shared" si="12"/>
        <v>0</v>
      </c>
    </row>
    <row r="84" spans="1:9" x14ac:dyDescent="0.3">
      <c r="A84">
        <v>4301</v>
      </c>
      <c r="B84" t="s">
        <v>162</v>
      </c>
    </row>
    <row r="85" spans="1:9" x14ac:dyDescent="0.3">
      <c r="A85">
        <v>7710</v>
      </c>
      <c r="B85" t="s">
        <v>137</v>
      </c>
      <c r="C85">
        <v>0</v>
      </c>
    </row>
    <row r="86" spans="1:9" x14ac:dyDescent="0.3">
      <c r="A86">
        <f>'Avd 1 - Hovedlaget'!A86:C194</f>
        <v>7730</v>
      </c>
      <c r="B86" t="str">
        <f>'Avd 1 - Hovedlaget'!B86:B194</f>
        <v>Idrettsutstyr, rekvisita</v>
      </c>
      <c r="C86">
        <v>7000</v>
      </c>
      <c r="D86">
        <v>40454</v>
      </c>
      <c r="E86">
        <v>10000</v>
      </c>
      <c r="F86">
        <v>19656</v>
      </c>
      <c r="G86">
        <v>15000</v>
      </c>
      <c r="H86">
        <v>16200</v>
      </c>
      <c r="I86">
        <v>20000</v>
      </c>
    </row>
    <row r="87" spans="1:9" x14ac:dyDescent="0.3">
      <c r="A87">
        <f>'Avd 1 - Hovedlaget'!A87:C195</f>
        <v>7731</v>
      </c>
      <c r="B87" t="str">
        <f>'Avd 1 - Hovedlaget'!B87:B195</f>
        <v>Skadeutgifter</v>
      </c>
    </row>
    <row r="88" spans="1:9" x14ac:dyDescent="0.3">
      <c r="A88">
        <f>'Avd 1 - Hovedlaget'!A88:C196</f>
        <v>7750</v>
      </c>
      <c r="B88" t="str">
        <f>'Avd 1 - Hovedlaget'!B88:B196</f>
        <v>Kostnader Fotballskole</v>
      </c>
    </row>
    <row r="89" spans="1:9" x14ac:dyDescent="0.3">
      <c r="A89">
        <f>'Avd 1 - Hovedlaget'!A89:C197</f>
        <v>7751</v>
      </c>
      <c r="B89" t="str">
        <f>'Avd 1 - Hovedlaget'!B89:B197</f>
        <v>Parkering Langrenn</v>
      </c>
      <c r="C89">
        <v>96500</v>
      </c>
      <c r="D89">
        <v>80220</v>
      </c>
      <c r="E89">
        <v>90000</v>
      </c>
      <c r="F89">
        <v>135380</v>
      </c>
      <c r="G89">
        <v>95000</v>
      </c>
      <c r="H89">
        <v>80080</v>
      </c>
      <c r="I89">
        <v>110000</v>
      </c>
    </row>
    <row r="90" spans="1:9" x14ac:dyDescent="0.3">
      <c r="A90">
        <f>'Avd 1 - Hovedlaget'!A90:C198</f>
        <v>7752</v>
      </c>
      <c r="B90" t="str">
        <f>'Avd 1 - Hovedlaget'!B90:B198</f>
        <v>S-trøndelag Skikrets -lodd</v>
      </c>
      <c r="C90">
        <v>7700</v>
      </c>
      <c r="D90">
        <v>7530</v>
      </c>
      <c r="E90">
        <v>8000</v>
      </c>
      <c r="F90">
        <v>7530</v>
      </c>
      <c r="G90">
        <v>8000</v>
      </c>
      <c r="I90">
        <v>7500</v>
      </c>
    </row>
    <row r="91" spans="1:9" x14ac:dyDescent="0.3">
      <c r="A91">
        <f>'Avd 1 - Hovedlaget'!A91:C199</f>
        <v>7753</v>
      </c>
      <c r="B91" t="str">
        <f>'Avd 1 - Hovedlaget'!B91:B199</f>
        <v>Poengrenn</v>
      </c>
      <c r="C91">
        <v>18000</v>
      </c>
      <c r="D91">
        <v>38493</v>
      </c>
      <c r="E91">
        <v>25000</v>
      </c>
      <c r="F91">
        <v>7907</v>
      </c>
      <c r="G91">
        <v>20000</v>
      </c>
      <c r="H91">
        <v>15704</v>
      </c>
      <c r="I91">
        <v>10000</v>
      </c>
    </row>
    <row r="92" spans="1:9" x14ac:dyDescent="0.3">
      <c r="A92">
        <f>'Avd 1 - Hovedlaget'!A92:C200</f>
        <v>7760</v>
      </c>
      <c r="B92" t="str">
        <f>'Avd 1 - Hovedlaget'!B92:B200</f>
        <v>Idrettsfaglig utdannelse</v>
      </c>
      <c r="C92">
        <v>0</v>
      </c>
    </row>
    <row r="93" spans="1:9" x14ac:dyDescent="0.3">
      <c r="A93">
        <f>'Avd 1 - Hovedlaget'!A93:C201</f>
        <v>7761</v>
      </c>
      <c r="B93" t="str">
        <f>'Avd 1 - Hovedlaget'!B93:B201</f>
        <v>Overgang spillere</v>
      </c>
    </row>
    <row r="94" spans="1:9" x14ac:dyDescent="0.3">
      <c r="A94">
        <f>'Avd 1 - Hovedlaget'!A94:C202</f>
        <v>7762</v>
      </c>
      <c r="B94" t="str">
        <f>'Avd 1 - Hovedlaget'!B94:B202</f>
        <v>Kostnader arrangement</v>
      </c>
      <c r="C94">
        <v>11500</v>
      </c>
      <c r="E94">
        <v>12000</v>
      </c>
      <c r="F94">
        <v>704</v>
      </c>
      <c r="G94">
        <v>0</v>
      </c>
      <c r="H94">
        <v>6071</v>
      </c>
      <c r="I94">
        <v>0</v>
      </c>
    </row>
    <row r="95" spans="1:9" x14ac:dyDescent="0.3">
      <c r="A95">
        <f>'Avd 1 - Hovedlaget'!A95:C203</f>
        <v>7763</v>
      </c>
      <c r="B95" t="str">
        <f>'Avd 1 - Hovedlaget'!B95:B203</f>
        <v>Julecup Fotball halleie</v>
      </c>
    </row>
    <row r="96" spans="1:9" x14ac:dyDescent="0.3">
      <c r="A96">
        <f>'Avd 1 - Hovedlaget'!A96:C204</f>
        <v>7764</v>
      </c>
      <c r="B96" t="str">
        <f>'Avd 1 - Hovedlaget'!B96:B204</f>
        <v>Julecuo Godtgjørelse</v>
      </c>
    </row>
    <row r="97" spans="1:10" x14ac:dyDescent="0.3">
      <c r="A97">
        <f>'Avd 1 - Hovedlaget'!A97:C205</f>
        <v>7765</v>
      </c>
      <c r="B97" t="str">
        <f>'Avd 1 - Hovedlaget'!B97:B205</f>
        <v>Julecup dommerutgifter</v>
      </c>
    </row>
    <row r="98" spans="1:10" x14ac:dyDescent="0.3">
      <c r="A98">
        <f>'Avd 1 - Hovedlaget'!A98:C206</f>
        <v>7766</v>
      </c>
      <c r="B98" t="str">
        <f>'Avd 1 - Hovedlaget'!B98:B206</f>
        <v>Julecup premier</v>
      </c>
    </row>
    <row r="99" spans="1:10" x14ac:dyDescent="0.3">
      <c r="A99">
        <f>'Avd 1 - Hovedlaget'!A99:C207</f>
        <v>7767</v>
      </c>
      <c r="B99" t="str">
        <f>'Avd 1 - Hovedlaget'!B99:B207</f>
        <v>Julecup varekjøp kiosk</v>
      </c>
    </row>
    <row r="100" spans="1:10" x14ac:dyDescent="0.3">
      <c r="A100">
        <f>'Avd 1 - Hovedlaget'!A100:C208</f>
        <v>7768</v>
      </c>
      <c r="B100" t="str">
        <f>'Avd 1 - Hovedlaget'!B100:B208</f>
        <v>Julecup rekvisita</v>
      </c>
    </row>
    <row r="101" spans="1:10" x14ac:dyDescent="0.3">
      <c r="A101">
        <v>7769</v>
      </c>
      <c r="B101" t="s">
        <v>129</v>
      </c>
    </row>
    <row r="102" spans="1:10" x14ac:dyDescent="0.3">
      <c r="A102">
        <f>'Avd 1 - Hovedlaget'!A102:C209</f>
        <v>7770</v>
      </c>
      <c r="B102" t="str">
        <f>'Avd 1 - Hovedlaget'!B102:B209</f>
        <v>Påmeldingsgebyr stevner</v>
      </c>
      <c r="C102">
        <v>13675</v>
      </c>
      <c r="D102">
        <v>9230</v>
      </c>
      <c r="E102">
        <v>10000</v>
      </c>
      <c r="F102">
        <v>16305</v>
      </c>
      <c r="G102">
        <v>13000</v>
      </c>
      <c r="H102">
        <v>18745</v>
      </c>
      <c r="I102">
        <v>15000</v>
      </c>
    </row>
    <row r="103" spans="1:10" x14ac:dyDescent="0.3">
      <c r="A103">
        <f>'Avd 1 - Hovedlaget'!A103:C210</f>
        <v>7772</v>
      </c>
      <c r="B103" t="str">
        <f>'Avd 1 - Hovedlaget'!B103:B210</f>
        <v>Treningssamlinger</v>
      </c>
    </row>
    <row r="104" spans="1:10" x14ac:dyDescent="0.3">
      <c r="A104">
        <f>'Avd 1 - Hovedlaget'!A104:C211</f>
        <v>7773</v>
      </c>
      <c r="B104" t="str">
        <f>'Avd 1 - Hovedlaget'!B104:B211</f>
        <v>Kjøp toalettpapir</v>
      </c>
    </row>
    <row r="105" spans="1:10" x14ac:dyDescent="0.3">
      <c r="A105">
        <f>'Avd 1 - Hovedlaget'!A105:C212</f>
        <v>7774</v>
      </c>
      <c r="B105" t="str">
        <f>'Avd 1 - Hovedlaget'!B105:B212</f>
        <v>Kjøp dugnadsvarer</v>
      </c>
    </row>
    <row r="106" spans="1:10" x14ac:dyDescent="0.3">
      <c r="A106">
        <f>'Avd 1 - Hovedlaget'!A106:C213</f>
        <v>7775</v>
      </c>
      <c r="B106" t="str">
        <f>'Avd 1 - Hovedlaget'!B106:B213</f>
        <v>World Cup Utgifter</v>
      </c>
    </row>
    <row r="107" spans="1:10" x14ac:dyDescent="0.3">
      <c r="A107">
        <f>'Avd 1 - Hovedlaget'!A107:C214</f>
        <v>7780</v>
      </c>
      <c r="B107" t="str">
        <f>'Avd 1 - Hovedlaget'!B107:B214</f>
        <v>Servering møter</v>
      </c>
      <c r="C107">
        <v>2500</v>
      </c>
      <c r="E107">
        <v>2500</v>
      </c>
      <c r="F107">
        <v>3175</v>
      </c>
      <c r="G107">
        <v>2000</v>
      </c>
      <c r="H107">
        <v>1759</v>
      </c>
      <c r="I107">
        <v>3500</v>
      </c>
    </row>
    <row r="108" spans="1:10" x14ac:dyDescent="0.3">
      <c r="A108">
        <f>'Avd 1 - Hovedlaget'!A108:C215</f>
        <v>7790</v>
      </c>
      <c r="B108" t="str">
        <f>'Avd 1 - Hovedlaget'!B108:B215</f>
        <v>Andre kostnader</v>
      </c>
      <c r="C108">
        <v>500</v>
      </c>
      <c r="D108">
        <v>554</v>
      </c>
      <c r="F108">
        <v>50</v>
      </c>
      <c r="G108">
        <v>500</v>
      </c>
      <c r="H108">
        <v>1753</v>
      </c>
      <c r="I108">
        <v>500</v>
      </c>
      <c r="J108" t="s">
        <v>208</v>
      </c>
    </row>
    <row r="109" spans="1:10" x14ac:dyDescent="0.3">
      <c r="A109">
        <f>'Avd 1 - Hovedlaget'!A109:C216</f>
        <v>7791</v>
      </c>
      <c r="B109" t="str">
        <f>'Avd 1 - Hovedlaget'!B109:B216</f>
        <v>Dommerutgifter</v>
      </c>
    </row>
    <row r="110" spans="1:10" x14ac:dyDescent="0.3">
      <c r="A110">
        <f>'Avd 1 - Hovedlaget'!A110:C217</f>
        <v>7830</v>
      </c>
      <c r="B110" t="str">
        <f>'Avd 1 - Hovedlaget'!B110:B217</f>
        <v>Tap fordringer</v>
      </c>
      <c r="C110">
        <v>0</v>
      </c>
      <c r="H110">
        <v>17300</v>
      </c>
    </row>
    <row r="111" spans="1:10" x14ac:dyDescent="0.3">
      <c r="A111" t="str">
        <f>'Avd 1 - Hovedlaget'!A111:C218</f>
        <v>Sum Andre Kostnader</v>
      </c>
      <c r="B111">
        <f>'Avd 1 - Hovedlaget'!B111:B218</f>
        <v>0</v>
      </c>
      <c r="C111">
        <f t="shared" ref="C111:I111" si="13">SUM(C85:C110)</f>
        <v>157375</v>
      </c>
      <c r="D111">
        <f t="shared" si="13"/>
        <v>176481</v>
      </c>
      <c r="E111">
        <f t="shared" si="13"/>
        <v>157500</v>
      </c>
      <c r="F111">
        <f t="shared" si="13"/>
        <v>190707</v>
      </c>
      <c r="G111">
        <f t="shared" si="13"/>
        <v>153500</v>
      </c>
      <c r="H111">
        <f t="shared" si="13"/>
        <v>157612</v>
      </c>
      <c r="I111">
        <f t="shared" si="13"/>
        <v>166500</v>
      </c>
    </row>
    <row r="112" spans="1:10" x14ac:dyDescent="0.3">
      <c r="A112" t="str">
        <f>'Avd 1 - Hovedlaget'!A112:C219</f>
        <v>SUM KOSTNADER</v>
      </c>
      <c r="B112">
        <f>'Avd 1 - Hovedlaget'!B112:B219</f>
        <v>0</v>
      </c>
      <c r="C112">
        <f ca="1">SUM(C111+C83+C81+C76+C72+C68+C62+C58+C49+C43+C38+K42)</f>
        <v>375935</v>
      </c>
      <c r="D112">
        <f t="shared" ref="D112:I112" si="14">SUM(D111+D83+D81+D76+D72+D68+D62+D58+D49+D43+D38+K42)</f>
        <v>347876</v>
      </c>
      <c r="E112">
        <f t="shared" si="14"/>
        <v>333900</v>
      </c>
      <c r="F112">
        <f t="shared" si="14"/>
        <v>390225</v>
      </c>
      <c r="G112">
        <f t="shared" si="14"/>
        <v>368000</v>
      </c>
      <c r="H112">
        <f t="shared" si="14"/>
        <v>328232</v>
      </c>
      <c r="I112">
        <f t="shared" si="14"/>
        <v>386000</v>
      </c>
    </row>
    <row r="113" spans="1:9" x14ac:dyDescent="0.3">
      <c r="A113" t="str">
        <f>'Avd 1 - Hovedlaget'!A112:C220</f>
        <v>DRIFTSRESULTAT</v>
      </c>
      <c r="B113">
        <f>'Avd 1 - Hovedlaget'!B112:B220</f>
        <v>0</v>
      </c>
      <c r="C113">
        <f t="shared" ref="C113:I113" ca="1" si="15">SUM(C30-C112)</f>
        <v>-22675</v>
      </c>
      <c r="D113">
        <f t="shared" si="15"/>
        <v>22270</v>
      </c>
      <c r="E113">
        <f t="shared" si="15"/>
        <v>26100</v>
      </c>
      <c r="F113">
        <f t="shared" si="15"/>
        <v>59585</v>
      </c>
      <c r="G113">
        <f t="shared" si="15"/>
        <v>27000</v>
      </c>
      <c r="H113">
        <f t="shared" si="15"/>
        <v>85683</v>
      </c>
      <c r="I113">
        <f t="shared" si="15"/>
        <v>49000</v>
      </c>
    </row>
    <row r="114" spans="1:9" x14ac:dyDescent="0.3">
      <c r="A114">
        <f>'Avd 1 - Hovedlaget'!A112:C221</f>
        <v>8050</v>
      </c>
      <c r="B114" t="str">
        <f>'Avd 1 - Hovedlaget'!B112:B221</f>
        <v>Annen Renteinntekt</v>
      </c>
      <c r="H114">
        <v>2097</v>
      </c>
    </row>
    <row r="115" spans="1:9" x14ac:dyDescent="0.3">
      <c r="A115">
        <f>'Avd 1 - Hovedlaget'!A112:C222</f>
        <v>8051</v>
      </c>
      <c r="B115" t="str">
        <f>'Avd 1 - Hovedlaget'!B112:B222</f>
        <v>Renteinntekt bankinnskudd</v>
      </c>
      <c r="C115">
        <v>6000</v>
      </c>
      <c r="D115">
        <v>6328</v>
      </c>
      <c r="E115">
        <v>6000</v>
      </c>
      <c r="F115">
        <v>553</v>
      </c>
      <c r="G115">
        <v>6000</v>
      </c>
    </row>
    <row r="116" spans="1:9" x14ac:dyDescent="0.3">
      <c r="A116">
        <f>'Avd 1 - Hovedlaget'!A112:C223</f>
        <v>8055</v>
      </c>
      <c r="B116" t="str">
        <f>'Avd 1 - Hovedlaget'!B112:B223</f>
        <v>Renteinntekt kundefordringer</v>
      </c>
    </row>
    <row r="117" spans="1:9" x14ac:dyDescent="0.3">
      <c r="A117" t="str">
        <f>'Avd 1 - Hovedlaget'!A112:C224</f>
        <v>Sum Finansinntekter</v>
      </c>
      <c r="B117">
        <f>'Avd 1 - Hovedlaget'!B112:B224</f>
        <v>0</v>
      </c>
      <c r="C117">
        <f t="shared" ref="C117:I117" si="16">SUM(C114:C116)</f>
        <v>6000</v>
      </c>
      <c r="D117">
        <f t="shared" si="16"/>
        <v>6328</v>
      </c>
      <c r="E117">
        <f t="shared" si="16"/>
        <v>6000</v>
      </c>
      <c r="F117">
        <f t="shared" si="16"/>
        <v>553</v>
      </c>
      <c r="G117">
        <f t="shared" si="16"/>
        <v>6000</v>
      </c>
      <c r="H117">
        <f t="shared" si="16"/>
        <v>2097</v>
      </c>
      <c r="I117">
        <f t="shared" si="16"/>
        <v>0</v>
      </c>
    </row>
    <row r="118" spans="1:9" x14ac:dyDescent="0.3">
      <c r="A118">
        <f>'Avd 1 - Hovedlaget'!A112:C225</f>
        <v>8150</v>
      </c>
      <c r="B118" t="str">
        <f>'Avd 1 - Hovedlaget'!B112:B225</f>
        <v>Annen Rentekostnad</v>
      </c>
    </row>
    <row r="119" spans="1:9" x14ac:dyDescent="0.3">
      <c r="A119">
        <f>'Avd 1 - Hovedlaget'!A112:C226</f>
        <v>8155</v>
      </c>
      <c r="B119" t="str">
        <f>'Avd 1 - Hovedlaget'!B113:B226</f>
        <v>Rentekostnader leverandører</v>
      </c>
      <c r="D119">
        <v>83</v>
      </c>
      <c r="F119">
        <v>0</v>
      </c>
      <c r="H119">
        <v>0</v>
      </c>
    </row>
    <row r="120" spans="1:9" x14ac:dyDescent="0.3">
      <c r="A120">
        <f>'Avd 1 - Hovedlaget'!A112:C227</f>
        <v>8170</v>
      </c>
      <c r="B120" t="str">
        <f>'Avd 1 - Hovedlaget'!B114:B227</f>
        <v>Annen Finanskostnad</v>
      </c>
      <c r="C120">
        <v>3500</v>
      </c>
      <c r="D120">
        <v>4751</v>
      </c>
      <c r="F120">
        <v>5359</v>
      </c>
      <c r="H120">
        <v>3904</v>
      </c>
    </row>
    <row r="121" spans="1:9" x14ac:dyDescent="0.3">
      <c r="A121" t="str">
        <f>'Avd 1 - Hovedlaget'!A113:C228</f>
        <v>Sum finanskostnader</v>
      </c>
      <c r="C121">
        <f>SUM(C118:C120)</f>
        <v>3500</v>
      </c>
      <c r="D121">
        <f>SUM(D118:D120)</f>
        <v>4834</v>
      </c>
      <c r="E121">
        <v>4500</v>
      </c>
      <c r="F121">
        <f>SUM(F118:F120)</f>
        <v>5359</v>
      </c>
      <c r="G121">
        <f>SUM(G118:G120)</f>
        <v>0</v>
      </c>
      <c r="H121">
        <f>SUM(H118:H120)</f>
        <v>3904</v>
      </c>
      <c r="I121">
        <f>SUM(I118:I120)</f>
        <v>0</v>
      </c>
    </row>
    <row r="122" spans="1:9" x14ac:dyDescent="0.3">
      <c r="A122" t="str">
        <f>'Avd 1 - Hovedlaget'!A114:C229</f>
        <v>FINANSRESULTAT</v>
      </c>
      <c r="B122">
        <f>'Avd 1 - Hovedlaget'!B114:B229</f>
        <v>0</v>
      </c>
      <c r="C122">
        <f t="shared" ref="C122:I122" si="17">SUM(C117-C121)</f>
        <v>2500</v>
      </c>
      <c r="D122">
        <f t="shared" si="17"/>
        <v>1494</v>
      </c>
      <c r="E122">
        <f t="shared" si="17"/>
        <v>1500</v>
      </c>
      <c r="F122">
        <f t="shared" si="17"/>
        <v>-4806</v>
      </c>
      <c r="G122">
        <f t="shared" si="17"/>
        <v>6000</v>
      </c>
      <c r="H122">
        <f t="shared" si="17"/>
        <v>-1807</v>
      </c>
      <c r="I122">
        <f t="shared" si="17"/>
        <v>0</v>
      </c>
    </row>
    <row r="123" spans="1:9" x14ac:dyDescent="0.3">
      <c r="A123" s="12" t="str">
        <f>'Avd 1 - Hovedlaget'!A115:C230</f>
        <v>ORDINÆRT ÅRSRESULTAT</v>
      </c>
      <c r="B123" s="12">
        <f>'Avd 1 - Hovedlaget'!B115:B230</f>
        <v>0</v>
      </c>
      <c r="C123" s="12">
        <f t="shared" ref="C123:I123" ca="1" si="18">SUM(C113+C122)</f>
        <v>-20175</v>
      </c>
      <c r="D123" s="12">
        <f t="shared" si="18"/>
        <v>23764</v>
      </c>
      <c r="E123" s="12">
        <f t="shared" si="18"/>
        <v>27600</v>
      </c>
      <c r="F123" s="12">
        <f t="shared" si="18"/>
        <v>54779</v>
      </c>
      <c r="G123" s="12">
        <f t="shared" si="18"/>
        <v>33000</v>
      </c>
      <c r="H123" s="12">
        <f t="shared" si="18"/>
        <v>83876</v>
      </c>
      <c r="I123" s="12">
        <f t="shared" si="18"/>
        <v>49000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9C07-D29C-42E2-BEC3-84549E8F1CED}">
  <dimension ref="A1:E123"/>
  <sheetViews>
    <sheetView topLeftCell="A101" workbookViewId="0">
      <selection activeCell="E117" sqref="E117"/>
    </sheetView>
  </sheetViews>
  <sheetFormatPr baseColWidth="10" defaultRowHeight="14.4" x14ac:dyDescent="0.3"/>
  <cols>
    <col min="2" max="2" width="29.33203125" customWidth="1"/>
  </cols>
  <sheetData>
    <row r="1" spans="1:5" ht="31.2" x14ac:dyDescent="0.3">
      <c r="A1" s="1" t="s">
        <v>0</v>
      </c>
      <c r="C1" s="55" t="s">
        <v>144</v>
      </c>
      <c r="D1" s="1" t="s">
        <v>128</v>
      </c>
      <c r="E1" s="55" t="s">
        <v>158</v>
      </c>
    </row>
    <row r="2" spans="1:5" x14ac:dyDescent="0.3">
      <c r="A2" s="2" t="s">
        <v>171</v>
      </c>
      <c r="B2" s="2" t="s">
        <v>172</v>
      </c>
      <c r="D2" s="40">
        <v>43830</v>
      </c>
    </row>
    <row r="4" spans="1:5" x14ac:dyDescent="0.3">
      <c r="A4" s="3">
        <v>3921</v>
      </c>
      <c r="B4" s="4" t="s">
        <v>3</v>
      </c>
      <c r="C4" s="5"/>
      <c r="D4" s="5"/>
      <c r="E4" s="133"/>
    </row>
    <row r="5" spans="1:5" x14ac:dyDescent="0.3">
      <c r="A5" s="6">
        <v>3922</v>
      </c>
      <c r="B5" s="7" t="s">
        <v>4</v>
      </c>
      <c r="C5" s="45">
        <v>12000</v>
      </c>
      <c r="D5" s="45">
        <v>7800</v>
      </c>
      <c r="E5" s="135">
        <v>7500</v>
      </c>
    </row>
    <row r="6" spans="1:5" x14ac:dyDescent="0.3">
      <c r="A6" s="6">
        <v>3923</v>
      </c>
      <c r="B6" s="9" t="s">
        <v>5</v>
      </c>
      <c r="C6" s="8"/>
      <c r="D6" s="8"/>
      <c r="E6" s="134"/>
    </row>
    <row r="7" spans="1:5" x14ac:dyDescent="0.3">
      <c r="A7" s="6">
        <v>3924</v>
      </c>
      <c r="B7" s="10" t="s">
        <v>6</v>
      </c>
      <c r="C7" s="45">
        <v>0</v>
      </c>
      <c r="D7" s="45">
        <v>0</v>
      </c>
      <c r="E7" s="135">
        <v>0</v>
      </c>
    </row>
    <row r="8" spans="1:5" x14ac:dyDescent="0.3">
      <c r="A8" s="6">
        <v>3925</v>
      </c>
      <c r="B8" s="10" t="s">
        <v>7</v>
      </c>
      <c r="C8" s="45">
        <v>0</v>
      </c>
      <c r="D8" s="45">
        <v>0</v>
      </c>
      <c r="E8" s="135">
        <v>0</v>
      </c>
    </row>
    <row r="9" spans="1:5" x14ac:dyDescent="0.3">
      <c r="A9" s="6">
        <v>3926</v>
      </c>
      <c r="B9" s="10" t="s">
        <v>8</v>
      </c>
      <c r="C9" s="45">
        <v>0</v>
      </c>
      <c r="D9" s="45">
        <v>0</v>
      </c>
      <c r="E9" s="135">
        <v>0</v>
      </c>
    </row>
    <row r="10" spans="1:5" x14ac:dyDescent="0.3">
      <c r="A10" s="6">
        <v>3927</v>
      </c>
      <c r="B10" s="10" t="s">
        <v>129</v>
      </c>
      <c r="C10" s="8"/>
      <c r="D10" s="8"/>
      <c r="E10" s="134"/>
    </row>
    <row r="11" spans="1:5" x14ac:dyDescent="0.3">
      <c r="A11" s="6">
        <v>3928</v>
      </c>
      <c r="B11" s="10" t="s">
        <v>130</v>
      </c>
      <c r="C11" s="8"/>
      <c r="D11" s="8"/>
      <c r="E11" s="134"/>
    </row>
    <row r="12" spans="1:5" x14ac:dyDescent="0.3">
      <c r="A12" s="6">
        <v>3232</v>
      </c>
      <c r="B12" s="10" t="s">
        <v>161</v>
      </c>
      <c r="C12" s="8"/>
      <c r="D12" s="8"/>
      <c r="E12" s="134"/>
    </row>
    <row r="13" spans="1:5" x14ac:dyDescent="0.3">
      <c r="A13" s="6">
        <v>3950</v>
      </c>
      <c r="B13" s="9" t="s">
        <v>9</v>
      </c>
      <c r="C13" s="8"/>
      <c r="D13" s="8"/>
      <c r="E13" s="134"/>
    </row>
    <row r="14" spans="1:5" x14ac:dyDescent="0.3">
      <c r="A14" s="11">
        <v>3957</v>
      </c>
      <c r="B14" s="9" t="s">
        <v>10</v>
      </c>
      <c r="C14" s="45"/>
      <c r="D14" s="45"/>
      <c r="E14" s="135"/>
    </row>
    <row r="15" spans="1:5" x14ac:dyDescent="0.3">
      <c r="A15" s="11">
        <v>3958</v>
      </c>
      <c r="B15" s="9" t="s">
        <v>11</v>
      </c>
      <c r="C15" s="8"/>
      <c r="D15" s="8"/>
      <c r="E15" s="134"/>
    </row>
    <row r="16" spans="1:5" x14ac:dyDescent="0.3">
      <c r="A16" s="6">
        <v>3960</v>
      </c>
      <c r="B16" s="7" t="s">
        <v>12</v>
      </c>
      <c r="C16" s="8"/>
      <c r="D16" s="8"/>
      <c r="E16" s="134"/>
    </row>
    <row r="17" spans="1:5" x14ac:dyDescent="0.3">
      <c r="A17" s="6">
        <v>3961</v>
      </c>
      <c r="B17" s="7" t="s">
        <v>13</v>
      </c>
      <c r="C17" s="8">
        <v>4000</v>
      </c>
      <c r="D17" s="8">
        <v>8594</v>
      </c>
      <c r="E17" s="134">
        <v>5000</v>
      </c>
    </row>
    <row r="18" spans="1:5" x14ac:dyDescent="0.3">
      <c r="A18" s="6">
        <v>3962</v>
      </c>
      <c r="B18" s="7" t="s">
        <v>14</v>
      </c>
      <c r="C18" s="8"/>
      <c r="D18" s="8"/>
      <c r="E18" s="134"/>
    </row>
    <row r="19" spans="1:5" x14ac:dyDescent="0.3">
      <c r="A19" s="6">
        <v>3963</v>
      </c>
      <c r="B19" s="7" t="s">
        <v>15</v>
      </c>
      <c r="C19" s="8"/>
      <c r="D19" s="8"/>
      <c r="E19" s="134"/>
    </row>
    <row r="20" spans="1:5" x14ac:dyDescent="0.3">
      <c r="A20" s="6">
        <v>3964</v>
      </c>
      <c r="B20" s="7" t="s">
        <v>16</v>
      </c>
      <c r="C20" s="8"/>
      <c r="D20" s="8"/>
      <c r="E20" s="134"/>
    </row>
    <row r="21" spans="1:5" x14ac:dyDescent="0.3">
      <c r="A21" s="6">
        <v>3966</v>
      </c>
      <c r="B21" s="9" t="s">
        <v>17</v>
      </c>
      <c r="C21" s="8"/>
      <c r="D21" s="8"/>
      <c r="E21" s="134"/>
    </row>
    <row r="22" spans="1:5" x14ac:dyDescent="0.3">
      <c r="A22" s="6">
        <v>3967</v>
      </c>
      <c r="B22" s="9" t="s">
        <v>18</v>
      </c>
      <c r="C22" s="8"/>
      <c r="D22" s="8"/>
      <c r="E22" s="134"/>
    </row>
    <row r="23" spans="1:5" x14ac:dyDescent="0.3">
      <c r="A23" s="6">
        <v>3968</v>
      </c>
      <c r="B23" s="9" t="s">
        <v>19</v>
      </c>
      <c r="C23" s="8"/>
      <c r="D23" s="8"/>
      <c r="E23" s="134"/>
    </row>
    <row r="24" spans="1:5" x14ac:dyDescent="0.3">
      <c r="A24" s="6">
        <v>3971</v>
      </c>
      <c r="B24" s="9" t="s">
        <v>20</v>
      </c>
      <c r="C24" s="45">
        <v>0</v>
      </c>
      <c r="D24" s="45">
        <v>1725</v>
      </c>
      <c r="E24" s="135">
        <v>0</v>
      </c>
    </row>
    <row r="25" spans="1:5" x14ac:dyDescent="0.3">
      <c r="A25" s="6">
        <v>3972</v>
      </c>
      <c r="B25" s="9" t="s">
        <v>21</v>
      </c>
      <c r="C25" s="8"/>
      <c r="D25" s="8"/>
      <c r="E25" s="134"/>
    </row>
    <row r="26" spans="1:5" x14ac:dyDescent="0.3">
      <c r="A26" s="6">
        <v>3973</v>
      </c>
      <c r="B26" s="7" t="s">
        <v>22</v>
      </c>
      <c r="C26" s="8"/>
      <c r="D26" s="8"/>
      <c r="E26" s="134"/>
    </row>
    <row r="27" spans="1:5" x14ac:dyDescent="0.3">
      <c r="A27" s="6">
        <v>3982</v>
      </c>
      <c r="B27" s="9" t="s">
        <v>23</v>
      </c>
      <c r="C27" s="8"/>
      <c r="D27" s="8"/>
      <c r="E27" s="134"/>
    </row>
    <row r="28" spans="1:5" x14ac:dyDescent="0.3">
      <c r="A28" s="6">
        <v>3983</v>
      </c>
      <c r="B28" s="9" t="s">
        <v>24</v>
      </c>
      <c r="C28" s="8"/>
      <c r="D28" s="8"/>
      <c r="E28" s="134"/>
    </row>
    <row r="29" spans="1:5" x14ac:dyDescent="0.3">
      <c r="A29" s="6">
        <v>3990</v>
      </c>
      <c r="B29" s="7" t="s">
        <v>25</v>
      </c>
      <c r="C29" s="45">
        <v>0</v>
      </c>
      <c r="D29" s="45">
        <v>1676</v>
      </c>
      <c r="E29" s="135">
        <v>0</v>
      </c>
    </row>
    <row r="30" spans="1:5" x14ac:dyDescent="0.3">
      <c r="A30" s="12" t="s">
        <v>26</v>
      </c>
      <c r="C30">
        <f>SUM(C4:C29)</f>
        <v>16000</v>
      </c>
      <c r="D30">
        <f>SUM(D4:D29)</f>
        <v>19795</v>
      </c>
      <c r="E30">
        <f>SUM(E4:E29)</f>
        <v>12500</v>
      </c>
    </row>
    <row r="31" spans="1:5" x14ac:dyDescent="0.3">
      <c r="A31">
        <v>5000</v>
      </c>
      <c r="B31" t="s">
        <v>27</v>
      </c>
    </row>
    <row r="32" spans="1:5" x14ac:dyDescent="0.3">
      <c r="A32">
        <v>5001</v>
      </c>
      <c r="B32" t="s">
        <v>28</v>
      </c>
      <c r="C32">
        <v>0</v>
      </c>
      <c r="D32">
        <v>0</v>
      </c>
      <c r="E32">
        <v>0</v>
      </c>
    </row>
    <row r="33" spans="1:5" x14ac:dyDescent="0.3">
      <c r="A33">
        <v>5006</v>
      </c>
      <c r="B33" t="s">
        <v>135</v>
      </c>
    </row>
    <row r="34" spans="1:5" x14ac:dyDescent="0.3">
      <c r="A34">
        <v>5330</v>
      </c>
      <c r="B34" t="s">
        <v>29</v>
      </c>
    </row>
    <row r="35" spans="1:5" x14ac:dyDescent="0.3">
      <c r="A35" s="12" t="s">
        <v>30</v>
      </c>
      <c r="C35">
        <f>SUM(C31:C34)</f>
        <v>0</v>
      </c>
      <c r="D35">
        <f>SUM(D31:D34)</f>
        <v>0</v>
      </c>
      <c r="E35">
        <f>SUM(E31:E34)</f>
        <v>0</v>
      </c>
    </row>
    <row r="36" spans="1:5" x14ac:dyDescent="0.3">
      <c r="A36">
        <v>5400</v>
      </c>
      <c r="B36" t="s">
        <v>31</v>
      </c>
    </row>
    <row r="37" spans="1:5" x14ac:dyDescent="0.3">
      <c r="A37" s="12" t="s">
        <v>32</v>
      </c>
      <c r="C37">
        <f>SUM(C36)</f>
        <v>0</v>
      </c>
      <c r="D37">
        <f>SUM(D36)</f>
        <v>0</v>
      </c>
      <c r="E37">
        <f>SUM(E36)</f>
        <v>0</v>
      </c>
    </row>
    <row r="38" spans="1:5" x14ac:dyDescent="0.3">
      <c r="A38" s="12" t="s">
        <v>33</v>
      </c>
      <c r="C38">
        <f>SUM(C35+C37)</f>
        <v>0</v>
      </c>
      <c r="D38">
        <f>SUM(D35+D37)</f>
        <v>0</v>
      </c>
      <c r="E38">
        <f>SUM(E35+E37)</f>
        <v>0</v>
      </c>
    </row>
    <row r="39" spans="1:5" x14ac:dyDescent="0.3">
      <c r="A39" s="6">
        <v>6000</v>
      </c>
      <c r="B39" s="9" t="s">
        <v>34</v>
      </c>
    </row>
    <row r="40" spans="1:5" x14ac:dyDescent="0.3">
      <c r="A40" s="6">
        <v>6014</v>
      </c>
      <c r="B40" s="9" t="s">
        <v>35</v>
      </c>
    </row>
    <row r="41" spans="1:5" x14ac:dyDescent="0.3">
      <c r="A41" s="6">
        <v>6015</v>
      </c>
      <c r="B41" s="9" t="s">
        <v>36</v>
      </c>
    </row>
    <row r="42" spans="1:5" x14ac:dyDescent="0.3">
      <c r="A42" s="6">
        <v>6018</v>
      </c>
      <c r="B42" s="9" t="s">
        <v>37</v>
      </c>
    </row>
    <row r="43" spans="1:5" x14ac:dyDescent="0.3">
      <c r="A43" s="12" t="s">
        <v>44</v>
      </c>
      <c r="C43">
        <f>SUM(C39:C42)</f>
        <v>0</v>
      </c>
      <c r="D43">
        <f>SUM(D39:D42)</f>
        <v>0</v>
      </c>
      <c r="E43">
        <f>SUM(E39:E42)</f>
        <v>0</v>
      </c>
    </row>
    <row r="44" spans="1:5" x14ac:dyDescent="0.3">
      <c r="A44" s="6">
        <v>6300</v>
      </c>
      <c r="B44" s="7" t="s">
        <v>38</v>
      </c>
      <c r="C44" s="46">
        <v>0</v>
      </c>
      <c r="D44" s="46">
        <v>0</v>
      </c>
      <c r="E44" s="46">
        <v>0</v>
      </c>
    </row>
    <row r="45" spans="1:5" x14ac:dyDescent="0.3">
      <c r="A45" s="6">
        <v>6301</v>
      </c>
      <c r="B45" s="7" t="s">
        <v>39</v>
      </c>
    </row>
    <row r="46" spans="1:5" x14ac:dyDescent="0.3">
      <c r="A46" s="6">
        <v>6360</v>
      </c>
      <c r="B46" s="7" t="s">
        <v>40</v>
      </c>
    </row>
    <row r="47" spans="1:5" x14ac:dyDescent="0.3">
      <c r="A47" s="6">
        <v>6380</v>
      </c>
      <c r="B47" s="7" t="s">
        <v>41</v>
      </c>
    </row>
    <row r="48" spans="1:5" x14ac:dyDescent="0.3">
      <c r="A48" s="6">
        <v>6390</v>
      </c>
      <c r="B48" s="9" t="s">
        <v>42</v>
      </c>
    </row>
    <row r="49" spans="1:5" x14ac:dyDescent="0.3">
      <c r="A49" s="12" t="s">
        <v>43</v>
      </c>
      <c r="C49">
        <f>SUM(C44:C48)</f>
        <v>0</v>
      </c>
      <c r="D49">
        <f>SUM(D44:D48)</f>
        <v>0</v>
      </c>
      <c r="E49">
        <f>SUM(E44:E48)</f>
        <v>0</v>
      </c>
    </row>
    <row r="50" spans="1:5" x14ac:dyDescent="0.3">
      <c r="A50" s="6">
        <v>6540</v>
      </c>
      <c r="B50" s="7" t="s">
        <v>45</v>
      </c>
    </row>
    <row r="51" spans="1:5" x14ac:dyDescent="0.3">
      <c r="A51" s="6">
        <v>6542</v>
      </c>
      <c r="B51" s="13" t="s">
        <v>46</v>
      </c>
    </row>
    <row r="52" spans="1:5" x14ac:dyDescent="0.3">
      <c r="A52" s="6">
        <v>6551</v>
      </c>
      <c r="B52" s="7" t="s">
        <v>47</v>
      </c>
    </row>
    <row r="53" spans="1:5" x14ac:dyDescent="0.3">
      <c r="A53" s="6">
        <v>6552</v>
      </c>
      <c r="B53" s="9" t="s">
        <v>48</v>
      </c>
    </row>
    <row r="54" spans="1:5" x14ac:dyDescent="0.3">
      <c r="A54" s="6">
        <v>6553</v>
      </c>
      <c r="B54" s="7" t="s">
        <v>49</v>
      </c>
    </row>
    <row r="55" spans="1:5" x14ac:dyDescent="0.3">
      <c r="A55" s="6">
        <v>6554</v>
      </c>
      <c r="B55" s="7" t="s">
        <v>139</v>
      </c>
      <c r="C55">
        <v>0</v>
      </c>
      <c r="D55">
        <v>0</v>
      </c>
      <c r="E55">
        <v>0</v>
      </c>
    </row>
    <row r="56" spans="1:5" x14ac:dyDescent="0.3">
      <c r="A56" s="6">
        <v>6555</v>
      </c>
      <c r="B56" s="7" t="s">
        <v>50</v>
      </c>
    </row>
    <row r="57" spans="1:5" x14ac:dyDescent="0.3">
      <c r="A57" s="7">
        <v>6563</v>
      </c>
      <c r="B57" s="7" t="s">
        <v>132</v>
      </c>
    </row>
    <row r="58" spans="1:5" x14ac:dyDescent="0.3">
      <c r="A58" s="12" t="s">
        <v>51</v>
      </c>
      <c r="C58">
        <f>SUM(C50:C57)</f>
        <v>0</v>
      </c>
      <c r="D58">
        <f>SUM(D50:D57)</f>
        <v>0</v>
      </c>
      <c r="E58">
        <f>SUM(E50:E57)</f>
        <v>0</v>
      </c>
    </row>
    <row r="59" spans="1:5" x14ac:dyDescent="0.3">
      <c r="A59" s="14">
        <v>6700</v>
      </c>
      <c r="B59" t="s">
        <v>52</v>
      </c>
    </row>
    <row r="60" spans="1:5" x14ac:dyDescent="0.3">
      <c r="A60" s="14">
        <v>6705</v>
      </c>
      <c r="B60" t="s">
        <v>53</v>
      </c>
      <c r="C60">
        <v>0</v>
      </c>
      <c r="D60">
        <v>0</v>
      </c>
      <c r="E60">
        <v>0</v>
      </c>
    </row>
    <row r="61" spans="1:5" x14ac:dyDescent="0.3">
      <c r="A61" s="14">
        <v>6706</v>
      </c>
      <c r="B61" t="s">
        <v>54</v>
      </c>
      <c r="C61">
        <v>0</v>
      </c>
      <c r="D61">
        <v>1980</v>
      </c>
      <c r="E61">
        <v>0</v>
      </c>
    </row>
    <row r="62" spans="1:5" x14ac:dyDescent="0.3">
      <c r="A62" s="12" t="s">
        <v>55</v>
      </c>
      <c r="C62">
        <f>SUM(C59:C61)</f>
        <v>0</v>
      </c>
      <c r="D62">
        <f>SUM(D59:D61)</f>
        <v>1980</v>
      </c>
      <c r="E62">
        <f>SUM(E59:E61)</f>
        <v>0</v>
      </c>
    </row>
    <row r="63" spans="1:5" x14ac:dyDescent="0.3">
      <c r="A63" s="14">
        <v>6800</v>
      </c>
      <c r="B63" t="s">
        <v>56</v>
      </c>
      <c r="C63">
        <v>0</v>
      </c>
      <c r="D63">
        <v>0</v>
      </c>
      <c r="E63">
        <v>0</v>
      </c>
    </row>
    <row r="64" spans="1:5" x14ac:dyDescent="0.3">
      <c r="A64" s="14">
        <v>6890</v>
      </c>
      <c r="B64" t="s">
        <v>57</v>
      </c>
    </row>
    <row r="65" spans="1:5" x14ac:dyDescent="0.3">
      <c r="A65" s="14">
        <v>6820</v>
      </c>
      <c r="B65" t="s">
        <v>133</v>
      </c>
    </row>
    <row r="66" spans="1:5" x14ac:dyDescent="0.3">
      <c r="A66" s="14">
        <v>6840</v>
      </c>
      <c r="B66" t="s">
        <v>134</v>
      </c>
    </row>
    <row r="67" spans="1:5" x14ac:dyDescent="0.3">
      <c r="A67" s="14">
        <v>7322</v>
      </c>
      <c r="B67" t="s">
        <v>136</v>
      </c>
    </row>
    <row r="68" spans="1:5" x14ac:dyDescent="0.3">
      <c r="A68" s="12" t="s">
        <v>58</v>
      </c>
      <c r="C68">
        <f>SUM(C63:C67)</f>
        <v>0</v>
      </c>
      <c r="D68">
        <f>SUM(D63:D67)</f>
        <v>0</v>
      </c>
      <c r="E68">
        <f>SUM(E63:E67)</f>
        <v>0</v>
      </c>
    </row>
    <row r="69" spans="1:5" x14ac:dyDescent="0.3">
      <c r="A69" s="14">
        <v>6903</v>
      </c>
      <c r="B69" t="s">
        <v>59</v>
      </c>
    </row>
    <row r="70" spans="1:5" x14ac:dyDescent="0.3">
      <c r="A70" s="14">
        <v>6907</v>
      </c>
      <c r="B70" t="s">
        <v>60</v>
      </c>
    </row>
    <row r="71" spans="1:5" x14ac:dyDescent="0.3">
      <c r="A71" s="14">
        <v>6940</v>
      </c>
      <c r="B71" t="s">
        <v>61</v>
      </c>
    </row>
    <row r="72" spans="1:5" x14ac:dyDescent="0.3">
      <c r="A72" s="12" t="s">
        <v>62</v>
      </c>
      <c r="C72">
        <f>SUM(C69:C71)</f>
        <v>0</v>
      </c>
      <c r="D72">
        <f>SUM(D69:D71)</f>
        <v>0</v>
      </c>
      <c r="E72">
        <f>SUM(E69:E71)</f>
        <v>0</v>
      </c>
    </row>
    <row r="73" spans="1:5" x14ac:dyDescent="0.3">
      <c r="A73" s="6">
        <v>7100</v>
      </c>
      <c r="B73" s="7" t="s">
        <v>63</v>
      </c>
    </row>
    <row r="74" spans="1:5" x14ac:dyDescent="0.3">
      <c r="A74" s="6">
        <v>7101</v>
      </c>
      <c r="B74" s="7" t="s">
        <v>64</v>
      </c>
    </row>
    <row r="75" spans="1:5" x14ac:dyDescent="0.3">
      <c r="A75" s="6">
        <v>7140</v>
      </c>
      <c r="B75" s="7" t="s">
        <v>65</v>
      </c>
      <c r="C75">
        <v>0</v>
      </c>
      <c r="D75">
        <v>0</v>
      </c>
      <c r="E75">
        <v>0</v>
      </c>
    </row>
    <row r="76" spans="1:5" x14ac:dyDescent="0.3">
      <c r="A76" s="12" t="s">
        <v>66</v>
      </c>
      <c r="C76">
        <f>SUM(C73:C75)</f>
        <v>0</v>
      </c>
      <c r="D76">
        <f>SUM(D73:D75)</f>
        <v>0</v>
      </c>
      <c r="E76">
        <f>SUM(E73:E75)</f>
        <v>0</v>
      </c>
    </row>
    <row r="77" spans="1:5" x14ac:dyDescent="0.3">
      <c r="A77" s="14">
        <v>7410</v>
      </c>
      <c r="B77" t="s">
        <v>67</v>
      </c>
    </row>
    <row r="78" spans="1:5" x14ac:dyDescent="0.3">
      <c r="A78" s="14">
        <v>7420</v>
      </c>
      <c r="B78" t="s">
        <v>68</v>
      </c>
      <c r="D78">
        <v>120</v>
      </c>
    </row>
    <row r="79" spans="1:5" x14ac:dyDescent="0.3">
      <c r="A79" s="14">
        <v>7430</v>
      </c>
      <c r="B79" t="s">
        <v>69</v>
      </c>
      <c r="C79">
        <v>0</v>
      </c>
      <c r="D79">
        <v>0</v>
      </c>
      <c r="E79">
        <v>0</v>
      </c>
    </row>
    <row r="80" spans="1:5" x14ac:dyDescent="0.3">
      <c r="A80" s="14">
        <v>7600</v>
      </c>
      <c r="B80" t="s">
        <v>131</v>
      </c>
    </row>
    <row r="81" spans="1:5" x14ac:dyDescent="0.3">
      <c r="A81" s="12" t="s">
        <v>70</v>
      </c>
      <c r="C81">
        <f>SUM(C77:C80)</f>
        <v>0</v>
      </c>
      <c r="D81">
        <f>SUM(D77:D80)</f>
        <v>120</v>
      </c>
      <c r="E81">
        <f>SUM(E77:E80)</f>
        <v>0</v>
      </c>
    </row>
    <row r="82" spans="1:5" x14ac:dyDescent="0.3">
      <c r="A82" s="14">
        <v>7500</v>
      </c>
      <c r="B82" t="s">
        <v>71</v>
      </c>
    </row>
    <row r="83" spans="1:5" x14ac:dyDescent="0.3">
      <c r="A83" s="12" t="s">
        <v>72</v>
      </c>
      <c r="C83">
        <f>SUM(C82)</f>
        <v>0</v>
      </c>
      <c r="D83">
        <f>SUM(D82)</f>
        <v>0</v>
      </c>
      <c r="E83">
        <f>SUM(E82)</f>
        <v>0</v>
      </c>
    </row>
    <row r="84" spans="1:5" x14ac:dyDescent="0.3">
      <c r="A84" s="12">
        <v>4301</v>
      </c>
      <c r="B84" t="s">
        <v>162</v>
      </c>
    </row>
    <row r="85" spans="1:5" x14ac:dyDescent="0.3">
      <c r="A85" s="12">
        <v>7710</v>
      </c>
      <c r="B85" t="s">
        <v>137</v>
      </c>
    </row>
    <row r="86" spans="1:5" x14ac:dyDescent="0.3">
      <c r="A86" s="6">
        <v>7730</v>
      </c>
      <c r="B86" s="7" t="s">
        <v>73</v>
      </c>
      <c r="C86">
        <v>8000</v>
      </c>
      <c r="D86">
        <v>0</v>
      </c>
      <c r="E86">
        <v>5000</v>
      </c>
    </row>
    <row r="87" spans="1:5" x14ac:dyDescent="0.3">
      <c r="A87" s="6">
        <v>7731</v>
      </c>
      <c r="B87" s="7" t="s">
        <v>74</v>
      </c>
    </row>
    <row r="88" spans="1:5" x14ac:dyDescent="0.3">
      <c r="A88" s="6">
        <v>7750</v>
      </c>
      <c r="B88" s="9" t="s">
        <v>75</v>
      </c>
    </row>
    <row r="89" spans="1:5" x14ac:dyDescent="0.3">
      <c r="A89" s="6">
        <v>7751</v>
      </c>
      <c r="B89" s="10" t="s">
        <v>6</v>
      </c>
      <c r="C89">
        <v>0</v>
      </c>
      <c r="D89">
        <v>0</v>
      </c>
      <c r="E89">
        <v>0</v>
      </c>
    </row>
    <row r="90" spans="1:5" x14ac:dyDescent="0.3">
      <c r="A90" s="6">
        <v>7752</v>
      </c>
      <c r="B90" s="10" t="s">
        <v>76</v>
      </c>
      <c r="C90">
        <v>0</v>
      </c>
      <c r="D90">
        <v>0</v>
      </c>
      <c r="E90">
        <v>0</v>
      </c>
    </row>
    <row r="91" spans="1:5" x14ac:dyDescent="0.3">
      <c r="A91" s="6">
        <v>7753</v>
      </c>
      <c r="B91" s="10" t="s">
        <v>77</v>
      </c>
      <c r="C91">
        <v>0</v>
      </c>
      <c r="D91">
        <v>0</v>
      </c>
      <c r="E91">
        <v>0</v>
      </c>
    </row>
    <row r="92" spans="1:5" x14ac:dyDescent="0.3">
      <c r="A92" s="6">
        <v>7760</v>
      </c>
      <c r="B92" s="7" t="s">
        <v>78</v>
      </c>
    </row>
    <row r="93" spans="1:5" x14ac:dyDescent="0.3">
      <c r="A93" s="6">
        <v>7761</v>
      </c>
      <c r="B93" s="7" t="s">
        <v>79</v>
      </c>
    </row>
    <row r="94" spans="1:5" x14ac:dyDescent="0.3">
      <c r="A94" s="6">
        <v>7762</v>
      </c>
      <c r="B94" s="7" t="s">
        <v>80</v>
      </c>
      <c r="C94">
        <v>0</v>
      </c>
      <c r="D94">
        <v>0</v>
      </c>
      <c r="E94">
        <v>0</v>
      </c>
    </row>
    <row r="95" spans="1:5" x14ac:dyDescent="0.3">
      <c r="A95" s="6">
        <v>7763</v>
      </c>
      <c r="B95" s="9" t="s">
        <v>81</v>
      </c>
    </row>
    <row r="96" spans="1:5" x14ac:dyDescent="0.3">
      <c r="A96" s="6">
        <v>7764</v>
      </c>
      <c r="B96" s="9" t="s">
        <v>126</v>
      </c>
    </row>
    <row r="97" spans="1:5" x14ac:dyDescent="0.3">
      <c r="A97" s="6">
        <v>7765</v>
      </c>
      <c r="B97" s="7" t="s">
        <v>83</v>
      </c>
    </row>
    <row r="98" spans="1:5" x14ac:dyDescent="0.3">
      <c r="A98" s="6">
        <v>7766</v>
      </c>
      <c r="B98" s="7" t="s">
        <v>84</v>
      </c>
    </row>
    <row r="99" spans="1:5" x14ac:dyDescent="0.3">
      <c r="A99" s="6">
        <v>7767</v>
      </c>
      <c r="B99" s="7" t="s">
        <v>85</v>
      </c>
    </row>
    <row r="100" spans="1:5" x14ac:dyDescent="0.3">
      <c r="A100" s="6">
        <v>7768</v>
      </c>
      <c r="B100" s="7" t="s">
        <v>86</v>
      </c>
    </row>
    <row r="101" spans="1:5" x14ac:dyDescent="0.3">
      <c r="A101" s="6">
        <v>7769</v>
      </c>
      <c r="B101" s="7" t="s">
        <v>129</v>
      </c>
    </row>
    <row r="102" spans="1:5" x14ac:dyDescent="0.3">
      <c r="A102" s="6">
        <v>7770</v>
      </c>
      <c r="B102" s="7" t="s">
        <v>87</v>
      </c>
      <c r="C102">
        <v>2200</v>
      </c>
      <c r="D102">
        <v>1700</v>
      </c>
      <c r="E102">
        <v>2200</v>
      </c>
    </row>
    <row r="103" spans="1:5" x14ac:dyDescent="0.3">
      <c r="A103" s="6">
        <v>7772</v>
      </c>
      <c r="B103" s="9" t="s">
        <v>88</v>
      </c>
    </row>
    <row r="104" spans="1:5" x14ac:dyDescent="0.3">
      <c r="A104" s="6">
        <v>7773</v>
      </c>
      <c r="B104" s="9" t="s">
        <v>89</v>
      </c>
    </row>
    <row r="105" spans="1:5" x14ac:dyDescent="0.3">
      <c r="A105" s="6">
        <v>7774</v>
      </c>
      <c r="B105" s="9" t="s">
        <v>90</v>
      </c>
    </row>
    <row r="106" spans="1:5" x14ac:dyDescent="0.3">
      <c r="A106" s="6">
        <v>7775</v>
      </c>
      <c r="B106" s="9" t="s">
        <v>91</v>
      </c>
    </row>
    <row r="107" spans="1:5" x14ac:dyDescent="0.3">
      <c r="A107" s="6">
        <v>7780</v>
      </c>
      <c r="B107" s="7" t="s">
        <v>92</v>
      </c>
      <c r="C107">
        <v>0</v>
      </c>
      <c r="D107">
        <v>0</v>
      </c>
      <c r="E107">
        <v>0</v>
      </c>
    </row>
    <row r="108" spans="1:5" x14ac:dyDescent="0.3">
      <c r="A108" s="6">
        <v>7790</v>
      </c>
      <c r="B108" s="7" t="s">
        <v>93</v>
      </c>
      <c r="D108">
        <v>123</v>
      </c>
    </row>
    <row r="109" spans="1:5" x14ac:dyDescent="0.3">
      <c r="A109" s="6">
        <v>7791</v>
      </c>
      <c r="B109" s="7" t="s">
        <v>94</v>
      </c>
    </row>
    <row r="110" spans="1:5" x14ac:dyDescent="0.3">
      <c r="A110" s="6">
        <v>7830</v>
      </c>
      <c r="B110" s="7" t="s">
        <v>95</v>
      </c>
    </row>
    <row r="111" spans="1:5" x14ac:dyDescent="0.3">
      <c r="A111" s="12" t="s">
        <v>96</v>
      </c>
      <c r="C111">
        <f>SUM(C85:C110)</f>
        <v>10200</v>
      </c>
      <c r="D111">
        <f>SUM(D85:D110)</f>
        <v>1823</v>
      </c>
      <c r="E111">
        <f>SUM(E85:E110)</f>
        <v>7200</v>
      </c>
    </row>
    <row r="112" spans="1:5" x14ac:dyDescent="0.3">
      <c r="A112" s="12" t="s">
        <v>97</v>
      </c>
      <c r="C112">
        <f>SUM(C111+C83+C81+C76+C72+C68+C62+C58+C49+C43+C38+K42)</f>
        <v>10200</v>
      </c>
      <c r="D112">
        <f>SUM(D111+D83+D81+D76+D72+D68+D62+D58+D49+D43+D38+L42)</f>
        <v>3923</v>
      </c>
      <c r="E112">
        <f>SUM(E111+E83+E81+E76+E72+E68+E62+E58+E49+E43+E38+M42)</f>
        <v>7200</v>
      </c>
    </row>
    <row r="113" spans="1:5" x14ac:dyDescent="0.3">
      <c r="A113" s="12" t="s">
        <v>102</v>
      </c>
      <c r="C113">
        <f>SUM(C30-C112)</f>
        <v>5800</v>
      </c>
      <c r="D113">
        <f>SUM(D30-D112)</f>
        <v>15872</v>
      </c>
      <c r="E113">
        <f>SUM(E30-E112)</f>
        <v>5300</v>
      </c>
    </row>
    <row r="114" spans="1:5" ht="15.6" x14ac:dyDescent="0.3">
      <c r="A114">
        <v>8050</v>
      </c>
      <c r="B114" s="15" t="s">
        <v>98</v>
      </c>
    </row>
    <row r="115" spans="1:5" ht="15.6" x14ac:dyDescent="0.3">
      <c r="A115">
        <v>8051</v>
      </c>
      <c r="B115" s="15" t="s">
        <v>99</v>
      </c>
      <c r="C115">
        <v>0</v>
      </c>
      <c r="D115">
        <v>6</v>
      </c>
      <c r="E115">
        <v>0</v>
      </c>
    </row>
    <row r="116" spans="1:5" ht="15.6" x14ac:dyDescent="0.3">
      <c r="A116">
        <v>8055</v>
      </c>
      <c r="B116" s="15" t="s">
        <v>100</v>
      </c>
    </row>
    <row r="117" spans="1:5" x14ac:dyDescent="0.3">
      <c r="A117" s="12" t="s">
        <v>101</v>
      </c>
      <c r="C117">
        <f>SUM(C114:C116)</f>
        <v>0</v>
      </c>
      <c r="D117">
        <f>SUM(D114:D116)</f>
        <v>6</v>
      </c>
      <c r="E117">
        <f>SUM(E114:E116)</f>
        <v>0</v>
      </c>
    </row>
    <row r="118" spans="1:5" ht="15.6" x14ac:dyDescent="0.3">
      <c r="A118">
        <v>8150</v>
      </c>
      <c r="B118" s="15" t="s">
        <v>103</v>
      </c>
    </row>
    <row r="119" spans="1:5" ht="15.6" x14ac:dyDescent="0.3">
      <c r="A119">
        <v>8155</v>
      </c>
      <c r="B119" s="15" t="s">
        <v>104</v>
      </c>
    </row>
    <row r="120" spans="1:5" ht="15.6" x14ac:dyDescent="0.3">
      <c r="A120">
        <v>8170</v>
      </c>
      <c r="B120" s="15" t="s">
        <v>105</v>
      </c>
      <c r="C120">
        <v>2000</v>
      </c>
      <c r="D120">
        <v>1321</v>
      </c>
      <c r="E120">
        <v>0</v>
      </c>
    </row>
    <row r="121" spans="1:5" x14ac:dyDescent="0.3">
      <c r="A121" s="12" t="s">
        <v>106</v>
      </c>
      <c r="C121">
        <f>SUM(C118:C120)</f>
        <v>2000</v>
      </c>
      <c r="D121">
        <f>SUM(D118:D120)</f>
        <v>1321</v>
      </c>
      <c r="E121">
        <f>SUM(E118:E120)</f>
        <v>0</v>
      </c>
    </row>
    <row r="122" spans="1:5" x14ac:dyDescent="0.3">
      <c r="A122" s="12" t="s">
        <v>107</v>
      </c>
      <c r="C122">
        <f>SUM(C117-C121)</f>
        <v>-2000</v>
      </c>
      <c r="D122">
        <f>SUM(D117-D121)</f>
        <v>-1315</v>
      </c>
      <c r="E122">
        <f>SUM(E117-E121)</f>
        <v>0</v>
      </c>
    </row>
    <row r="123" spans="1:5" x14ac:dyDescent="0.3">
      <c r="A123" s="12" t="s">
        <v>108</v>
      </c>
      <c r="C123">
        <f>SUM(C113+C122)</f>
        <v>3800</v>
      </c>
      <c r="D123">
        <f>SUM(D113+D122)</f>
        <v>14557</v>
      </c>
      <c r="E123">
        <f>SUM(E113+E122)</f>
        <v>5300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3"/>
  <sheetViews>
    <sheetView topLeftCell="A99" workbookViewId="0">
      <selection activeCell="M88" sqref="M88"/>
    </sheetView>
  </sheetViews>
  <sheetFormatPr baseColWidth="10" defaultRowHeight="14.4" x14ac:dyDescent="0.3"/>
  <cols>
    <col min="2" max="2" width="30.5546875" customWidth="1"/>
    <col min="5" max="5" width="11.44140625" style="53"/>
    <col min="7" max="7" width="11.5546875" style="53"/>
    <col min="9" max="9" width="11.5546875" style="53"/>
  </cols>
  <sheetData>
    <row r="1" spans="1:10" ht="31.2" x14ac:dyDescent="0.3">
      <c r="A1" s="1" t="s">
        <v>0</v>
      </c>
      <c r="C1" s="1">
        <v>2017</v>
      </c>
      <c r="D1" s="1" t="s">
        <v>128</v>
      </c>
      <c r="E1" s="50">
        <v>2018</v>
      </c>
      <c r="F1" s="1" t="s">
        <v>128</v>
      </c>
      <c r="G1" s="55" t="s">
        <v>144</v>
      </c>
      <c r="H1" s="1" t="s">
        <v>128</v>
      </c>
      <c r="I1" s="55" t="s">
        <v>158</v>
      </c>
      <c r="J1" s="124" t="s">
        <v>185</v>
      </c>
    </row>
    <row r="2" spans="1:10" x14ac:dyDescent="0.3">
      <c r="A2" s="2" t="s">
        <v>115</v>
      </c>
      <c r="B2" s="2" t="s">
        <v>116</v>
      </c>
      <c r="D2" s="40">
        <v>43100</v>
      </c>
      <c r="F2" s="40">
        <v>43465</v>
      </c>
      <c r="H2" s="40">
        <v>43830</v>
      </c>
      <c r="J2" s="123"/>
    </row>
    <row r="3" spans="1:10" x14ac:dyDescent="0.3">
      <c r="J3" s="123"/>
    </row>
    <row r="4" spans="1:10" x14ac:dyDescent="0.3">
      <c r="A4">
        <f>Totaler!A4:A130</f>
        <v>3921</v>
      </c>
      <c r="B4" t="str">
        <f>Totaler!B4:B123</f>
        <v xml:space="preserve">Medlemskontingent </v>
      </c>
      <c r="C4" s="5"/>
      <c r="D4" s="5"/>
      <c r="E4" s="51"/>
      <c r="F4" s="5"/>
      <c r="G4" s="51"/>
      <c r="H4" s="5"/>
      <c r="I4" s="51"/>
      <c r="J4" s="123"/>
    </row>
    <row r="5" spans="1:10" x14ac:dyDescent="0.3">
      <c r="A5">
        <f>Totaler!A5:A131</f>
        <v>3922</v>
      </c>
      <c r="B5" t="str">
        <f>Totaler!B5:B124</f>
        <v>Treningsavgift</v>
      </c>
      <c r="C5" s="8">
        <v>1000000</v>
      </c>
      <c r="D5" s="8">
        <v>1040950</v>
      </c>
      <c r="E5" s="52">
        <v>900000</v>
      </c>
      <c r="F5" s="8">
        <v>909500</v>
      </c>
      <c r="G5" s="52">
        <v>1390000</v>
      </c>
      <c r="H5" s="8">
        <v>1253774</v>
      </c>
      <c r="I5" s="128">
        <v>1364000</v>
      </c>
      <c r="J5" s="123" t="s">
        <v>186</v>
      </c>
    </row>
    <row r="6" spans="1:10" x14ac:dyDescent="0.3">
      <c r="A6">
        <f>Totaler!A6:A132</f>
        <v>3923</v>
      </c>
      <c r="B6" t="str">
        <f>Totaler!B6:B125</f>
        <v>Vintertreningsavgift</v>
      </c>
      <c r="C6" s="8">
        <v>130000</v>
      </c>
      <c r="D6" s="8">
        <v>95500</v>
      </c>
      <c r="E6" s="52"/>
      <c r="F6" s="8">
        <v>0</v>
      </c>
      <c r="G6" s="52"/>
      <c r="H6" s="8">
        <v>0</v>
      </c>
      <c r="I6" s="127"/>
      <c r="J6" s="123"/>
    </row>
    <row r="7" spans="1:10" x14ac:dyDescent="0.3">
      <c r="A7">
        <f>Totaler!A7:A133</f>
        <v>3924</v>
      </c>
      <c r="B7" t="str">
        <f>Totaler!B7:B126</f>
        <v>Parkering Langrenn</v>
      </c>
      <c r="C7" s="8"/>
      <c r="D7" s="8"/>
      <c r="E7" s="52"/>
      <c r="F7" s="8"/>
      <c r="G7" s="52"/>
      <c r="H7" s="8"/>
      <c r="I7" s="127"/>
      <c r="J7" s="123"/>
    </row>
    <row r="8" spans="1:10" x14ac:dyDescent="0.3">
      <c r="A8">
        <f>Totaler!A8:A134</f>
        <v>3925</v>
      </c>
      <c r="B8" t="str">
        <f>Totaler!B8:B127</f>
        <v>Loddsalg inntekter</v>
      </c>
      <c r="C8" s="8"/>
      <c r="D8" s="8"/>
      <c r="E8" s="52"/>
      <c r="F8" s="8"/>
      <c r="G8" s="52">
        <v>100000</v>
      </c>
      <c r="H8" s="8"/>
      <c r="I8" s="127">
        <v>0</v>
      </c>
      <c r="J8" s="123"/>
    </row>
    <row r="9" spans="1:10" x14ac:dyDescent="0.3">
      <c r="A9">
        <f>Totaler!A9:A135</f>
        <v>3926</v>
      </c>
      <c r="B9" t="str">
        <f>Totaler!B9:B128</f>
        <v>Poengrenn Langrenn</v>
      </c>
      <c r="C9" s="8"/>
      <c r="D9" s="8"/>
      <c r="E9" s="52"/>
      <c r="F9" s="8"/>
      <c r="G9" s="52"/>
      <c r="H9" s="8"/>
      <c r="I9" s="127"/>
      <c r="J9" s="123"/>
    </row>
    <row r="10" spans="1:10" x14ac:dyDescent="0.3">
      <c r="A10">
        <v>3927</v>
      </c>
      <c r="B10" t="s">
        <v>129</v>
      </c>
      <c r="C10" s="8"/>
      <c r="D10" s="8"/>
      <c r="E10" s="52">
        <v>6000</v>
      </c>
      <c r="F10" s="8">
        <v>15800</v>
      </c>
      <c r="G10" s="52">
        <v>6000</v>
      </c>
      <c r="H10" s="8">
        <v>5300</v>
      </c>
      <c r="I10" s="127">
        <v>6000</v>
      </c>
      <c r="J10" s="123"/>
    </row>
    <row r="11" spans="1:10" x14ac:dyDescent="0.3">
      <c r="A11">
        <v>3928</v>
      </c>
      <c r="B11" t="s">
        <v>130</v>
      </c>
      <c r="C11" s="8"/>
      <c r="D11" s="8">
        <v>-46117</v>
      </c>
      <c r="E11" s="52"/>
      <c r="F11" s="8">
        <v>-40097</v>
      </c>
      <c r="G11" s="52">
        <v>-80000</v>
      </c>
      <c r="H11" s="8">
        <v>-47270</v>
      </c>
      <c r="I11" s="127">
        <v>-50000</v>
      </c>
      <c r="J11" s="123"/>
    </row>
    <row r="12" spans="1:10" x14ac:dyDescent="0.3">
      <c r="A12">
        <v>3232</v>
      </c>
      <c r="B12" t="s">
        <v>161</v>
      </c>
      <c r="C12" s="8"/>
      <c r="D12" s="8"/>
      <c r="E12" s="52"/>
      <c r="F12" s="8"/>
      <c r="G12" s="52"/>
      <c r="H12" s="8"/>
      <c r="I12" s="127"/>
      <c r="J12" s="123"/>
    </row>
    <row r="13" spans="1:10" x14ac:dyDescent="0.3">
      <c r="A13">
        <f>Totaler!A13:A136</f>
        <v>3950</v>
      </c>
      <c r="B13" t="str">
        <f>Totaler!B13:B129</f>
        <v>Inntekter  Fotballskole</v>
      </c>
      <c r="C13" s="8">
        <v>75000</v>
      </c>
      <c r="D13" s="8">
        <v>79402</v>
      </c>
      <c r="E13" s="52">
        <v>25000</v>
      </c>
      <c r="F13" s="8">
        <v>0</v>
      </c>
      <c r="G13" s="52">
        <v>0</v>
      </c>
      <c r="H13" s="8">
        <v>0</v>
      </c>
      <c r="I13" s="127">
        <v>0</v>
      </c>
      <c r="J13" s="123"/>
    </row>
    <row r="14" spans="1:10" x14ac:dyDescent="0.3">
      <c r="A14">
        <f>Totaler!A14:A137</f>
        <v>3957</v>
      </c>
      <c r="B14" t="str">
        <f>Totaler!B14:B130</f>
        <v>Lotteri/loddsalg julecup</v>
      </c>
      <c r="C14" s="8">
        <v>10000</v>
      </c>
      <c r="D14" s="8">
        <v>4500</v>
      </c>
      <c r="E14" s="52">
        <v>10000</v>
      </c>
      <c r="F14" s="8">
        <v>0</v>
      </c>
      <c r="G14" s="52">
        <v>0</v>
      </c>
      <c r="H14" s="8">
        <v>0</v>
      </c>
      <c r="I14" s="127">
        <v>0</v>
      </c>
      <c r="J14" s="123"/>
    </row>
    <row r="15" spans="1:10" x14ac:dyDescent="0.3">
      <c r="A15">
        <f>Totaler!A15:A138</f>
        <v>3958</v>
      </c>
      <c r="B15" t="str">
        <f>Totaler!B15:B131</f>
        <v>Sponsorstøtte julecup</v>
      </c>
      <c r="C15" s="8">
        <v>20000</v>
      </c>
      <c r="D15" s="8">
        <v>53200</v>
      </c>
      <c r="E15" s="52">
        <v>20000</v>
      </c>
      <c r="F15" s="8">
        <v>32000</v>
      </c>
      <c r="G15" s="52">
        <v>30000</v>
      </c>
      <c r="H15" s="8">
        <v>40800</v>
      </c>
      <c r="I15" s="127">
        <v>30000</v>
      </c>
      <c r="J15" s="123"/>
    </row>
    <row r="16" spans="1:10" x14ac:dyDescent="0.3">
      <c r="A16">
        <f>Totaler!A16:A139</f>
        <v>3960</v>
      </c>
      <c r="B16" t="str">
        <f>Totaler!B16:B132</f>
        <v>Bingo lotteri andre innt</v>
      </c>
      <c r="C16" s="8"/>
      <c r="D16" s="8"/>
      <c r="E16" s="52"/>
      <c r="F16" s="8"/>
      <c r="G16" s="52"/>
      <c r="H16" s="8"/>
      <c r="I16" s="127"/>
      <c r="J16" s="123"/>
    </row>
    <row r="17" spans="1:10" x14ac:dyDescent="0.3">
      <c r="A17">
        <f>Totaler!A17:A140</f>
        <v>3961</v>
      </c>
      <c r="B17" t="str">
        <f>Totaler!B17:B133</f>
        <v xml:space="preserve">Andre inntekter </v>
      </c>
      <c r="C17" s="8">
        <v>1000</v>
      </c>
      <c r="D17" s="8">
        <v>1500</v>
      </c>
      <c r="E17" s="52"/>
      <c r="F17" s="8">
        <v>40</v>
      </c>
      <c r="G17" s="52"/>
      <c r="H17" s="8">
        <v>5466</v>
      </c>
      <c r="I17" s="127"/>
      <c r="J17" s="123"/>
    </row>
    <row r="18" spans="1:10" x14ac:dyDescent="0.3">
      <c r="A18">
        <f>Totaler!A18:A141</f>
        <v>3962</v>
      </c>
      <c r="B18" t="str">
        <f>Totaler!B18:B134</f>
        <v>Salg av klær og utstyr</v>
      </c>
      <c r="C18" s="8"/>
      <c r="D18" s="8"/>
      <c r="E18" s="52"/>
      <c r="F18" s="8"/>
      <c r="G18" s="52"/>
      <c r="H18" s="8"/>
      <c r="I18" s="127"/>
      <c r="J18" s="123"/>
    </row>
    <row r="19" spans="1:10" x14ac:dyDescent="0.3">
      <c r="A19">
        <f>Totaler!A19:A142</f>
        <v>3963</v>
      </c>
      <c r="B19" t="str">
        <f>Totaler!B19:B135</f>
        <v>Inntekter julecup</v>
      </c>
      <c r="C19" s="8">
        <v>400000</v>
      </c>
      <c r="D19" s="8">
        <v>360791</v>
      </c>
      <c r="E19" s="52">
        <v>450000</v>
      </c>
      <c r="F19" s="8">
        <v>519229</v>
      </c>
      <c r="G19" s="52">
        <v>520000</v>
      </c>
      <c r="H19" s="8">
        <v>578907</v>
      </c>
      <c r="I19" s="127">
        <v>600000</v>
      </c>
      <c r="J19" s="123"/>
    </row>
    <row r="20" spans="1:10" x14ac:dyDescent="0.3">
      <c r="A20">
        <f>Totaler!A20:A143</f>
        <v>3964</v>
      </c>
      <c r="B20" t="str">
        <f>Totaler!B20:B136</f>
        <v>Julecupen kiosksalg</v>
      </c>
      <c r="C20" s="8">
        <v>350000</v>
      </c>
      <c r="D20" s="8">
        <v>281135</v>
      </c>
      <c r="E20" s="52">
        <v>350000</v>
      </c>
      <c r="F20" s="8">
        <v>444343</v>
      </c>
      <c r="G20" s="52">
        <v>445000</v>
      </c>
      <c r="H20" s="8">
        <v>468594</v>
      </c>
      <c r="I20" s="127">
        <v>450000</v>
      </c>
      <c r="J20" s="123"/>
    </row>
    <row r="21" spans="1:10" x14ac:dyDescent="0.3">
      <c r="A21">
        <f>Totaler!A21:A144</f>
        <v>3966</v>
      </c>
      <c r="B21" t="str">
        <f>Totaler!B21:B137</f>
        <v>Inntekt Grasrotandel</v>
      </c>
      <c r="C21" s="8" t="s">
        <v>125</v>
      </c>
      <c r="D21" s="8">
        <v>0</v>
      </c>
      <c r="E21" s="52"/>
      <c r="F21" s="8">
        <v>0</v>
      </c>
      <c r="G21" s="52"/>
      <c r="H21" s="8">
        <v>0</v>
      </c>
      <c r="I21" s="127"/>
      <c r="J21" s="123"/>
    </row>
    <row r="22" spans="1:10" x14ac:dyDescent="0.3">
      <c r="A22">
        <f>Totaler!A22:A145</f>
        <v>3967</v>
      </c>
      <c r="B22" t="str">
        <f>Totaler!B22:B138</f>
        <v>Inntekt Idrettsbingo</v>
      </c>
      <c r="C22" s="8"/>
      <c r="D22" s="8">
        <v>0</v>
      </c>
      <c r="E22" s="52"/>
      <c r="F22" s="8">
        <v>0</v>
      </c>
      <c r="G22" s="52"/>
      <c r="H22" s="8">
        <v>0</v>
      </c>
      <c r="I22" s="127"/>
      <c r="J22" s="123"/>
    </row>
    <row r="23" spans="1:10" x14ac:dyDescent="0.3">
      <c r="A23">
        <f>Totaler!A23:A146</f>
        <v>3968</v>
      </c>
      <c r="B23" t="str">
        <f>Totaler!B23:B139</f>
        <v>Salg toalettpapir</v>
      </c>
      <c r="C23" s="8">
        <v>700000</v>
      </c>
      <c r="D23" s="8">
        <v>707476</v>
      </c>
      <c r="E23" s="52">
        <v>770000</v>
      </c>
      <c r="F23" s="8">
        <v>686453</v>
      </c>
      <c r="G23" s="52">
        <v>685000</v>
      </c>
      <c r="H23" s="8">
        <v>697508</v>
      </c>
      <c r="I23" s="127">
        <v>750000</v>
      </c>
      <c r="J23" s="123" t="s">
        <v>187</v>
      </c>
    </row>
    <row r="24" spans="1:10" x14ac:dyDescent="0.3">
      <c r="A24">
        <f>Totaler!A24:A147</f>
        <v>3971</v>
      </c>
      <c r="B24" t="str">
        <f>Totaler!B24:B140</f>
        <v>Egenandeler samlinger</v>
      </c>
      <c r="C24" s="8">
        <v>75000</v>
      </c>
      <c r="D24" s="8">
        <v>86725</v>
      </c>
      <c r="E24" s="52">
        <v>80000</v>
      </c>
      <c r="F24" s="8">
        <v>88925</v>
      </c>
      <c r="G24" s="52">
        <v>55000</v>
      </c>
      <c r="H24" s="8">
        <v>54200</v>
      </c>
      <c r="I24" s="127">
        <v>0</v>
      </c>
      <c r="J24" s="123" t="s">
        <v>188</v>
      </c>
    </row>
    <row r="25" spans="1:10" x14ac:dyDescent="0.3">
      <c r="A25">
        <f>Totaler!A25:A148</f>
        <v>3972</v>
      </c>
      <c r="B25" t="str">
        <f>Totaler!B25:B141</f>
        <v>Refusjon utlegg Kunstgressbanen</v>
      </c>
      <c r="C25" s="8"/>
      <c r="D25" s="8"/>
      <c r="E25" s="52"/>
      <c r="F25" s="8"/>
      <c r="G25" s="52"/>
      <c r="H25" s="8"/>
      <c r="I25" s="127"/>
      <c r="J25" s="123"/>
    </row>
    <row r="26" spans="1:10" x14ac:dyDescent="0.3">
      <c r="A26">
        <f>Totaler!A26:A149</f>
        <v>3973</v>
      </c>
      <c r="B26" t="str">
        <f>Totaler!B26:B142</f>
        <v>World Cup Hopp- Inntekter</v>
      </c>
      <c r="C26" s="8">
        <v>75000</v>
      </c>
      <c r="D26" s="8">
        <v>50598</v>
      </c>
      <c r="E26" s="52">
        <v>40000</v>
      </c>
      <c r="F26" s="8">
        <v>0</v>
      </c>
      <c r="G26" s="52">
        <v>0</v>
      </c>
      <c r="H26" s="8">
        <v>0</v>
      </c>
      <c r="I26" s="127">
        <v>0</v>
      </c>
      <c r="J26" s="123"/>
    </row>
    <row r="27" spans="1:10" x14ac:dyDescent="0.3">
      <c r="A27">
        <f>Totaler!A27:A150</f>
        <v>3982</v>
      </c>
      <c r="B27" t="str">
        <f>Totaler!B27:B143</f>
        <v>Internt bidrag fra Fotball</v>
      </c>
      <c r="C27" s="8"/>
      <c r="D27" s="8"/>
      <c r="E27" s="52"/>
      <c r="F27" s="8"/>
      <c r="G27" s="52"/>
      <c r="H27" s="8"/>
      <c r="I27" s="127"/>
      <c r="J27" s="123"/>
    </row>
    <row r="28" spans="1:10" x14ac:dyDescent="0.3">
      <c r="A28">
        <f>Totaler!A28:A151</f>
        <v>3983</v>
      </c>
      <c r="B28" t="str">
        <f>Totaler!B28:B144</f>
        <v>Andre inntekter bane</v>
      </c>
      <c r="C28" s="8"/>
      <c r="D28" s="8"/>
      <c r="E28" s="52"/>
      <c r="F28" s="8"/>
      <c r="G28" s="52"/>
      <c r="H28" s="8">
        <v>1000</v>
      </c>
      <c r="I28" s="127">
        <v>50000</v>
      </c>
      <c r="J28" s="123" t="s">
        <v>189</v>
      </c>
    </row>
    <row r="29" spans="1:10" x14ac:dyDescent="0.3">
      <c r="A29">
        <f>Totaler!A29:A152</f>
        <v>3990</v>
      </c>
      <c r="B29" t="str">
        <f>Totaler!B29:B145</f>
        <v>Økonomisk støtte</v>
      </c>
      <c r="C29" s="8">
        <v>225000</v>
      </c>
      <c r="D29" s="8">
        <v>201114</v>
      </c>
      <c r="E29" s="52">
        <v>200000</v>
      </c>
      <c r="F29" s="8">
        <v>225162</v>
      </c>
      <c r="G29" s="52">
        <v>225000</v>
      </c>
      <c r="H29" s="8">
        <v>194101</v>
      </c>
      <c r="I29" s="127">
        <v>200000</v>
      </c>
      <c r="J29" s="123"/>
    </row>
    <row r="30" spans="1:10" x14ac:dyDescent="0.3">
      <c r="A30" t="str">
        <f>Totaler!A30:A153</f>
        <v>Sum Driftsinntekter</v>
      </c>
      <c r="B30">
        <f>Totaler!B30:B146</f>
        <v>0</v>
      </c>
      <c r="C30">
        <f t="shared" ref="C30:I30" si="0">SUM(C4:C29)</f>
        <v>3061000</v>
      </c>
      <c r="D30">
        <f t="shared" si="0"/>
        <v>2916774</v>
      </c>
      <c r="E30" s="53">
        <f t="shared" si="0"/>
        <v>2851000</v>
      </c>
      <c r="F30">
        <f t="shared" si="0"/>
        <v>2881355</v>
      </c>
      <c r="G30" s="53">
        <f t="shared" si="0"/>
        <v>3376000</v>
      </c>
      <c r="H30">
        <f t="shared" si="0"/>
        <v>3252380</v>
      </c>
      <c r="I30" s="53">
        <f t="shared" si="0"/>
        <v>3400000</v>
      </c>
      <c r="J30" s="125"/>
    </row>
    <row r="31" spans="1:10" x14ac:dyDescent="0.3">
      <c r="A31">
        <f>Totaler!A31:A154</f>
        <v>5000</v>
      </c>
      <c r="B31" t="str">
        <f>Totaler!B31:B147</f>
        <v>Fast Lønn (Hovedlaget)</v>
      </c>
      <c r="C31" t="s">
        <v>125</v>
      </c>
      <c r="F31">
        <v>120000</v>
      </c>
      <c r="H31">
        <v>120000</v>
      </c>
      <c r="I31" s="129">
        <v>130000</v>
      </c>
      <c r="J31" s="123"/>
    </row>
    <row r="32" spans="1:10" x14ac:dyDescent="0.3">
      <c r="A32">
        <f>Totaler!A32:A155</f>
        <v>5001</v>
      </c>
      <c r="B32" t="str">
        <f>Totaler!B32:B148</f>
        <v>Lønn uten feriep/arb.avg</v>
      </c>
      <c r="C32">
        <v>150000</v>
      </c>
      <c r="D32">
        <v>132080</v>
      </c>
      <c r="E32" s="53">
        <v>260000</v>
      </c>
      <c r="F32">
        <v>140000</v>
      </c>
      <c r="G32" s="53">
        <v>250000</v>
      </c>
      <c r="H32">
        <v>128000</v>
      </c>
      <c r="I32" s="53">
        <v>125000</v>
      </c>
      <c r="J32" s="123"/>
    </row>
    <row r="33" spans="1:10" x14ac:dyDescent="0.3">
      <c r="A33">
        <v>5006</v>
      </c>
      <c r="B33" t="s">
        <v>135</v>
      </c>
      <c r="C33">
        <v>0</v>
      </c>
      <c r="J33" s="123"/>
    </row>
    <row r="34" spans="1:10" x14ac:dyDescent="0.3">
      <c r="A34">
        <f>Totaler!A34:A156</f>
        <v>5330</v>
      </c>
      <c r="B34" t="str">
        <f>Totaler!B34:B149</f>
        <v>Styrehonrar</v>
      </c>
      <c r="J34" s="123"/>
    </row>
    <row r="35" spans="1:10" x14ac:dyDescent="0.3">
      <c r="A35" t="str">
        <f>Totaler!A35:A157</f>
        <v>Sum Lønn og Godtgjørelser</v>
      </c>
      <c r="B35">
        <f>Totaler!B35:B150</f>
        <v>0</v>
      </c>
      <c r="C35">
        <f t="shared" ref="C35:I35" si="1">SUM(C31:C34)</f>
        <v>150000</v>
      </c>
      <c r="D35">
        <f t="shared" si="1"/>
        <v>132080</v>
      </c>
      <c r="E35" s="53">
        <f t="shared" si="1"/>
        <v>260000</v>
      </c>
      <c r="F35">
        <f t="shared" si="1"/>
        <v>260000</v>
      </c>
      <c r="G35" s="53">
        <f t="shared" si="1"/>
        <v>250000</v>
      </c>
      <c r="H35">
        <f t="shared" si="1"/>
        <v>248000</v>
      </c>
      <c r="I35" s="53">
        <f t="shared" si="1"/>
        <v>255000</v>
      </c>
      <c r="J35" s="123"/>
    </row>
    <row r="36" spans="1:10" x14ac:dyDescent="0.3">
      <c r="A36">
        <f>Totaler!A36:A158</f>
        <v>5400</v>
      </c>
      <c r="B36" t="str">
        <f>Totaler!B36:B151</f>
        <v>Arbeidsgiveravgift</v>
      </c>
      <c r="C36">
        <v>0</v>
      </c>
      <c r="D36">
        <v>0</v>
      </c>
      <c r="E36" s="53">
        <v>16800</v>
      </c>
      <c r="F36">
        <v>16920</v>
      </c>
      <c r="G36" s="53">
        <v>16920</v>
      </c>
      <c r="H36">
        <v>16920</v>
      </c>
      <c r="I36" s="53">
        <v>20000</v>
      </c>
      <c r="J36" s="123" t="s">
        <v>190</v>
      </c>
    </row>
    <row r="37" spans="1:10" x14ac:dyDescent="0.3">
      <c r="A37" t="str">
        <f>Totaler!A37:A159</f>
        <v>Sum Arbeidsgiveravgift</v>
      </c>
      <c r="B37">
        <f>Totaler!B37:B152</f>
        <v>0</v>
      </c>
      <c r="C37">
        <f t="shared" ref="C37:I37" si="2">SUM(C36)</f>
        <v>0</v>
      </c>
      <c r="D37">
        <f t="shared" si="2"/>
        <v>0</v>
      </c>
      <c r="E37" s="53">
        <f t="shared" si="2"/>
        <v>16800</v>
      </c>
      <c r="F37">
        <f t="shared" si="2"/>
        <v>16920</v>
      </c>
      <c r="G37" s="53">
        <f t="shared" si="2"/>
        <v>16920</v>
      </c>
      <c r="H37">
        <f t="shared" si="2"/>
        <v>16920</v>
      </c>
      <c r="I37" s="53">
        <f t="shared" si="2"/>
        <v>20000</v>
      </c>
      <c r="J37" s="123"/>
    </row>
    <row r="38" spans="1:10" x14ac:dyDescent="0.3">
      <c r="A38" t="str">
        <f>Totaler!A38:A160</f>
        <v>SUM PERSONALKOSTNADER</v>
      </c>
      <c r="B38">
        <f>Totaler!B38:B153</f>
        <v>0</v>
      </c>
      <c r="C38">
        <f t="shared" ref="C38:I38" si="3">SUM(C35+C37)</f>
        <v>150000</v>
      </c>
      <c r="D38">
        <f t="shared" si="3"/>
        <v>132080</v>
      </c>
      <c r="E38" s="53">
        <f t="shared" si="3"/>
        <v>276800</v>
      </c>
      <c r="F38">
        <f t="shared" si="3"/>
        <v>276920</v>
      </c>
      <c r="G38" s="53">
        <f t="shared" si="3"/>
        <v>266920</v>
      </c>
      <c r="H38">
        <f t="shared" si="3"/>
        <v>264920</v>
      </c>
      <c r="I38" s="53">
        <f t="shared" si="3"/>
        <v>275000</v>
      </c>
      <c r="J38" s="123"/>
    </row>
    <row r="39" spans="1:10" x14ac:dyDescent="0.3">
      <c r="A39">
        <f>Totaler!A39:A161</f>
        <v>6000</v>
      </c>
      <c r="B39" t="str">
        <f>Totaler!B39:B154</f>
        <v>Avskrivninger banen</v>
      </c>
      <c r="J39" s="123"/>
    </row>
    <row r="40" spans="1:10" x14ac:dyDescent="0.3">
      <c r="A40">
        <f>Totaler!A40:A162</f>
        <v>6014</v>
      </c>
      <c r="B40" t="str">
        <f>Totaler!B40:B155</f>
        <v>Avskrivning saltsilo</v>
      </c>
      <c r="J40" s="123"/>
    </row>
    <row r="41" spans="1:10" x14ac:dyDescent="0.3">
      <c r="A41">
        <f>Totaler!A41:A163</f>
        <v>6015</v>
      </c>
      <c r="B41" t="str">
        <f>Totaler!B41:B156</f>
        <v>Avskrivning kopimaskin</v>
      </c>
      <c r="J41" s="123"/>
    </row>
    <row r="42" spans="1:10" x14ac:dyDescent="0.3">
      <c r="A42">
        <f>Totaler!A42:A164</f>
        <v>6018</v>
      </c>
      <c r="B42" t="str">
        <f>Totaler!B42:B157</f>
        <v>Avsskrivning kiosk</v>
      </c>
      <c r="J42" s="123"/>
    </row>
    <row r="43" spans="1:10" x14ac:dyDescent="0.3">
      <c r="A43" t="str">
        <f>Totaler!A43:A165</f>
        <v>Sum avskrivninger</v>
      </c>
      <c r="B43">
        <f>Totaler!B43:B158</f>
        <v>0</v>
      </c>
      <c r="C43">
        <f t="shared" ref="C43:I43" si="4">SUM(C39:C42)</f>
        <v>0</v>
      </c>
      <c r="D43">
        <f t="shared" si="4"/>
        <v>0</v>
      </c>
      <c r="E43" s="53">
        <f t="shared" si="4"/>
        <v>0</v>
      </c>
      <c r="F43">
        <f t="shared" si="4"/>
        <v>0</v>
      </c>
      <c r="G43" s="53">
        <f t="shared" si="4"/>
        <v>0</v>
      </c>
      <c r="H43">
        <f t="shared" si="4"/>
        <v>0</v>
      </c>
      <c r="I43" s="53">
        <f t="shared" si="4"/>
        <v>0</v>
      </c>
      <c r="J43" s="123"/>
    </row>
    <row r="44" spans="1:10" x14ac:dyDescent="0.3">
      <c r="A44">
        <f>Totaler!A44:A166</f>
        <v>6300</v>
      </c>
      <c r="B44" t="str">
        <f>Totaler!B44:B159</f>
        <v>Leie lokaler</v>
      </c>
      <c r="C44">
        <v>0</v>
      </c>
      <c r="J44" s="123"/>
    </row>
    <row r="45" spans="1:10" x14ac:dyDescent="0.3">
      <c r="A45">
        <f>Totaler!A45:A167</f>
        <v>6301</v>
      </c>
      <c r="B45" t="str">
        <f>Totaler!B45:B160</f>
        <v>Leie baner</v>
      </c>
      <c r="C45">
        <v>50000</v>
      </c>
      <c r="D45">
        <v>113790</v>
      </c>
      <c r="E45" s="53">
        <v>500000</v>
      </c>
      <c r="F45">
        <v>357000</v>
      </c>
      <c r="G45" s="53">
        <v>489000</v>
      </c>
      <c r="H45">
        <v>525700</v>
      </c>
      <c r="I45" s="53">
        <v>600000</v>
      </c>
      <c r="J45" s="123" t="s">
        <v>191</v>
      </c>
    </row>
    <row r="46" spans="1:10" x14ac:dyDescent="0.3">
      <c r="A46">
        <f>Totaler!A46:A168</f>
        <v>6360</v>
      </c>
      <c r="B46" t="str">
        <f>Totaler!B46:B161</f>
        <v>Renhold</v>
      </c>
      <c r="C46">
        <v>0</v>
      </c>
      <c r="J46" s="123"/>
    </row>
    <row r="47" spans="1:10" x14ac:dyDescent="0.3">
      <c r="A47">
        <f>Totaler!A47:A169</f>
        <v>6380</v>
      </c>
      <c r="B47" t="str">
        <f>Totaler!B47:B162</f>
        <v>Hallprosjekt/Flatåshallen</v>
      </c>
      <c r="C47">
        <v>0</v>
      </c>
      <c r="J47" s="123"/>
    </row>
    <row r="48" spans="1:10" x14ac:dyDescent="0.3">
      <c r="A48">
        <f>Totaler!A48:A170</f>
        <v>6390</v>
      </c>
      <c r="B48" t="str">
        <f>Totaler!B48:B163</f>
        <v>Annen lokalkostnader/banekostn</v>
      </c>
      <c r="C48">
        <v>0</v>
      </c>
      <c r="J48" s="123"/>
    </row>
    <row r="49" spans="1:10" x14ac:dyDescent="0.3">
      <c r="A49" t="str">
        <f>Totaler!A49:A171</f>
        <v>Sum Kostnader Lokaler</v>
      </c>
      <c r="B49">
        <f>Totaler!B49:B164</f>
        <v>0</v>
      </c>
      <c r="C49">
        <f t="shared" ref="C49:I49" si="5">SUM(C44:C48)</f>
        <v>50000</v>
      </c>
      <c r="D49">
        <f t="shared" si="5"/>
        <v>113790</v>
      </c>
      <c r="E49" s="53">
        <f t="shared" si="5"/>
        <v>500000</v>
      </c>
      <c r="F49">
        <f t="shared" si="5"/>
        <v>357000</v>
      </c>
      <c r="G49" s="53">
        <f t="shared" si="5"/>
        <v>489000</v>
      </c>
      <c r="H49">
        <f t="shared" si="5"/>
        <v>525700</v>
      </c>
      <c r="I49" s="53">
        <f t="shared" si="5"/>
        <v>600000</v>
      </c>
      <c r="J49" s="123"/>
    </row>
    <row r="50" spans="1:10" x14ac:dyDescent="0.3">
      <c r="A50">
        <f>Totaler!A50:A172</f>
        <v>6540</v>
      </c>
      <c r="B50" t="str">
        <f>Totaler!B50:B165</f>
        <v>Inventar</v>
      </c>
      <c r="C50">
        <v>0</v>
      </c>
      <c r="D50">
        <v>2462</v>
      </c>
      <c r="E50" s="53">
        <v>5000</v>
      </c>
      <c r="F50">
        <v>694</v>
      </c>
      <c r="G50" s="53">
        <v>62000</v>
      </c>
      <c r="H50">
        <v>42085</v>
      </c>
      <c r="I50" s="53">
        <v>0</v>
      </c>
      <c r="J50" s="123" t="s">
        <v>192</v>
      </c>
    </row>
    <row r="51" spans="1:10" x14ac:dyDescent="0.3">
      <c r="A51">
        <f>Totaler!A51:A173</f>
        <v>6542</v>
      </c>
      <c r="B51" t="str">
        <f>Totaler!B51:B166</f>
        <v>Nett, mål utstyr til Kgressbanen</v>
      </c>
      <c r="C51">
        <v>0</v>
      </c>
      <c r="G51" s="53">
        <v>80000</v>
      </c>
      <c r="H51">
        <v>41849</v>
      </c>
      <c r="I51" s="53">
        <v>50000</v>
      </c>
      <c r="J51" s="123"/>
    </row>
    <row r="52" spans="1:10" x14ac:dyDescent="0.3">
      <c r="A52">
        <f>Totaler!A52:A174</f>
        <v>6551</v>
      </c>
      <c r="B52" t="str">
        <f>Totaler!B52:B167</f>
        <v>Datautstyr</v>
      </c>
      <c r="C52">
        <v>5000</v>
      </c>
      <c r="D52">
        <v>3333</v>
      </c>
      <c r="E52" s="53">
        <v>5000</v>
      </c>
      <c r="F52">
        <v>0</v>
      </c>
      <c r="G52" s="53">
        <v>1000</v>
      </c>
      <c r="H52">
        <v>0</v>
      </c>
      <c r="I52" s="53">
        <v>8000</v>
      </c>
      <c r="J52" s="123"/>
    </row>
    <row r="53" spans="1:10" x14ac:dyDescent="0.3">
      <c r="A53">
        <f>Totaler!A53:A175</f>
        <v>6552</v>
      </c>
      <c r="B53" t="str">
        <f>Totaler!B53:B168</f>
        <v>Kunstgressbanen mellomregning</v>
      </c>
      <c r="C53">
        <v>0</v>
      </c>
      <c r="G53" s="53">
        <v>365300</v>
      </c>
      <c r="H53">
        <v>365300</v>
      </c>
      <c r="I53" s="53">
        <v>365300</v>
      </c>
      <c r="J53" s="123" t="s">
        <v>193</v>
      </c>
    </row>
    <row r="54" spans="1:10" x14ac:dyDescent="0.3">
      <c r="A54">
        <f>Totaler!A54:A176</f>
        <v>6553</v>
      </c>
      <c r="B54" t="str">
        <f>Totaler!B54:B169</f>
        <v>Driftskostn. Kunstgressb.</v>
      </c>
      <c r="C54">
        <v>780000</v>
      </c>
      <c r="D54">
        <v>646170</v>
      </c>
      <c r="E54" s="53">
        <v>90000</v>
      </c>
      <c r="F54">
        <v>0</v>
      </c>
      <c r="G54" s="53">
        <v>220000</v>
      </c>
      <c r="H54">
        <v>220000</v>
      </c>
      <c r="I54" s="53">
        <v>220000</v>
      </c>
      <c r="J54" s="123" t="s">
        <v>174</v>
      </c>
    </row>
    <row r="55" spans="1:10" x14ac:dyDescent="0.3">
      <c r="A55">
        <f>Totaler!A55:A177</f>
        <v>6554</v>
      </c>
      <c r="B55" t="s">
        <v>139</v>
      </c>
      <c r="C55">
        <v>10000</v>
      </c>
      <c r="D55">
        <v>13116</v>
      </c>
      <c r="E55" s="53">
        <v>10000</v>
      </c>
      <c r="F55">
        <v>7683</v>
      </c>
      <c r="G55" s="53">
        <v>0</v>
      </c>
      <c r="H55">
        <v>3550</v>
      </c>
      <c r="I55" s="53">
        <v>4000</v>
      </c>
      <c r="J55" s="123"/>
    </row>
    <row r="56" spans="1:10" x14ac:dyDescent="0.3">
      <c r="A56">
        <f>Totaler!A56:A178</f>
        <v>6555</v>
      </c>
      <c r="B56" t="str">
        <f>Totaler!B56:B171</f>
        <v>Drift traktor/vinterbane</v>
      </c>
      <c r="C56">
        <v>0</v>
      </c>
      <c r="J56" s="123"/>
    </row>
    <row r="57" spans="1:10" x14ac:dyDescent="0.3">
      <c r="A57">
        <v>6563</v>
      </c>
      <c r="B57" t="s">
        <v>132</v>
      </c>
      <c r="C57">
        <v>0</v>
      </c>
      <c r="H57">
        <v>455</v>
      </c>
      <c r="I57" s="126">
        <v>1000</v>
      </c>
      <c r="J57" s="123" t="s">
        <v>194</v>
      </c>
    </row>
    <row r="58" spans="1:10" x14ac:dyDescent="0.3">
      <c r="A58" t="str">
        <f>Totaler!A58:A179</f>
        <v>Sum kostnader Driftsmateriell</v>
      </c>
      <c r="B58">
        <f>Totaler!B58:B172</f>
        <v>0</v>
      </c>
      <c r="C58">
        <f>SUM(C50:C57)</f>
        <v>795000</v>
      </c>
      <c r="D58">
        <f t="shared" ref="D58:G58" si="6">SUM(D50:D56)</f>
        <v>665081</v>
      </c>
      <c r="E58" s="53">
        <f t="shared" si="6"/>
        <v>110000</v>
      </c>
      <c r="F58">
        <f t="shared" si="6"/>
        <v>8377</v>
      </c>
      <c r="G58" s="53">
        <f t="shared" si="6"/>
        <v>728300</v>
      </c>
      <c r="H58">
        <f>SUM(H50:H57)</f>
        <v>673239</v>
      </c>
      <c r="I58" s="53">
        <f>SUM(I50:I57)</f>
        <v>648300</v>
      </c>
      <c r="J58" s="123"/>
    </row>
    <row r="59" spans="1:10" x14ac:dyDescent="0.3">
      <c r="A59">
        <f>Totaler!A59:A180</f>
        <v>6700</v>
      </c>
      <c r="B59" t="str">
        <f>Totaler!B59:B173</f>
        <v>Revisjonshonorar</v>
      </c>
      <c r="C59">
        <v>0</v>
      </c>
      <c r="F59">
        <v>2525</v>
      </c>
      <c r="H59">
        <v>0</v>
      </c>
      <c r="I59" s="126">
        <v>3500</v>
      </c>
      <c r="J59" s="123"/>
    </row>
    <row r="60" spans="1:10" x14ac:dyDescent="0.3">
      <c r="A60">
        <f>Totaler!A60:A181</f>
        <v>6705</v>
      </c>
      <c r="B60" t="str">
        <f>Totaler!B60:B174</f>
        <v>Regnskapshonorar Folde Regnskap</v>
      </c>
      <c r="C60">
        <v>0</v>
      </c>
      <c r="J60" s="123"/>
    </row>
    <row r="61" spans="1:10" x14ac:dyDescent="0.3">
      <c r="A61">
        <f>Totaler!A61:A182</f>
        <v>6706</v>
      </c>
      <c r="B61" t="str">
        <f>Totaler!B61:B175</f>
        <v>Regnskapshonorar StyreWeb</v>
      </c>
      <c r="C61">
        <v>0</v>
      </c>
      <c r="G61" s="53">
        <v>2500</v>
      </c>
      <c r="H61">
        <v>3751</v>
      </c>
      <c r="I61" s="53">
        <v>2500</v>
      </c>
      <c r="J61" s="123"/>
    </row>
    <row r="62" spans="1:10" x14ac:dyDescent="0.3">
      <c r="A62" t="str">
        <f>Totaler!A62:A183</f>
        <v>Sum Regnskapstjenester</v>
      </c>
      <c r="B62">
        <f>Totaler!B62:B176</f>
        <v>0</v>
      </c>
      <c r="C62">
        <f t="shared" ref="C62:I62" si="7">SUM(C59:C61)</f>
        <v>0</v>
      </c>
      <c r="D62">
        <f t="shared" si="7"/>
        <v>0</v>
      </c>
      <c r="E62" s="53">
        <f t="shared" si="7"/>
        <v>0</v>
      </c>
      <c r="F62">
        <f t="shared" si="7"/>
        <v>2525</v>
      </c>
      <c r="G62" s="53">
        <f t="shared" si="7"/>
        <v>2500</v>
      </c>
      <c r="H62">
        <f t="shared" si="7"/>
        <v>3751</v>
      </c>
      <c r="I62" s="53">
        <f t="shared" si="7"/>
        <v>6000</v>
      </c>
      <c r="J62" s="123"/>
    </row>
    <row r="63" spans="1:10" x14ac:dyDescent="0.3">
      <c r="A63">
        <f>Totaler!A63:A184</f>
        <v>6800</v>
      </c>
      <c r="B63" t="str">
        <f>Totaler!B63:B177</f>
        <v>Kontorrekvisita</v>
      </c>
      <c r="C63">
        <v>5000</v>
      </c>
      <c r="D63">
        <v>1332</v>
      </c>
      <c r="E63" s="53">
        <v>5000</v>
      </c>
      <c r="F63">
        <v>64</v>
      </c>
      <c r="G63" s="53">
        <v>0</v>
      </c>
      <c r="H63">
        <v>0</v>
      </c>
      <c r="I63" s="53">
        <v>0</v>
      </c>
      <c r="J63" s="123"/>
    </row>
    <row r="64" spans="1:10" x14ac:dyDescent="0.3">
      <c r="A64">
        <f>Totaler!A64:A185</f>
        <v>6890</v>
      </c>
      <c r="B64" t="str">
        <f>Totaler!B64:B178</f>
        <v>Annen Kontorkostnad</v>
      </c>
      <c r="C64">
        <v>0</v>
      </c>
      <c r="J64" s="123"/>
    </row>
    <row r="65" spans="1:10" x14ac:dyDescent="0.3">
      <c r="A65">
        <v>6820</v>
      </c>
      <c r="B65" t="s">
        <v>133</v>
      </c>
      <c r="C65">
        <v>0</v>
      </c>
      <c r="J65" s="123"/>
    </row>
    <row r="66" spans="1:10" x14ac:dyDescent="0.3">
      <c r="A66">
        <v>6840</v>
      </c>
      <c r="B66" t="s">
        <v>134</v>
      </c>
      <c r="C66">
        <f ca="1">'Avd 1 - Hovedlaget'!C6+C66:P658:C180</f>
        <v>0</v>
      </c>
      <c r="J66" s="123"/>
    </row>
    <row r="67" spans="1:10" x14ac:dyDescent="0.3">
      <c r="A67">
        <v>7322</v>
      </c>
      <c r="B67" t="s">
        <v>136</v>
      </c>
      <c r="C67">
        <f ca="1">'Avd 1 - Hovedlaget'!C7+C67:P659:C181</f>
        <v>0</v>
      </c>
      <c r="H67">
        <v>82437</v>
      </c>
      <c r="J67" s="123" t="s">
        <v>209</v>
      </c>
    </row>
    <row r="68" spans="1:10" x14ac:dyDescent="0.3">
      <c r="A68" t="str">
        <f>Totaler!A68:A186</f>
        <v>Sum Kontorrekvisita</v>
      </c>
      <c r="B68">
        <f>Totaler!B68:B179</f>
        <v>0</v>
      </c>
      <c r="C68">
        <f t="shared" ref="C68:I68" ca="1" si="8">SUM(C63:C67)</f>
        <v>5000</v>
      </c>
      <c r="D68">
        <f t="shared" si="8"/>
        <v>1332</v>
      </c>
      <c r="E68" s="53">
        <f t="shared" si="8"/>
        <v>5000</v>
      </c>
      <c r="F68">
        <f t="shared" si="8"/>
        <v>64</v>
      </c>
      <c r="G68" s="53">
        <f t="shared" si="8"/>
        <v>0</v>
      </c>
      <c r="H68">
        <f t="shared" si="8"/>
        <v>82437</v>
      </c>
      <c r="I68" s="53">
        <f t="shared" si="8"/>
        <v>0</v>
      </c>
      <c r="J68" s="123"/>
    </row>
    <row r="69" spans="1:10" x14ac:dyDescent="0.3">
      <c r="A69">
        <f>Totaler!A69:A187</f>
        <v>6903</v>
      </c>
      <c r="B69" t="str">
        <f>Totaler!B69:B180</f>
        <v>Mobiltelefon</v>
      </c>
      <c r="C69">
        <v>0</v>
      </c>
      <c r="G69" s="53">
        <v>2000</v>
      </c>
      <c r="I69" s="53">
        <v>0</v>
      </c>
      <c r="J69" s="123"/>
    </row>
    <row r="70" spans="1:10" x14ac:dyDescent="0.3">
      <c r="A70">
        <f>Totaler!A70:A188</f>
        <v>6907</v>
      </c>
      <c r="B70" t="str">
        <f>Totaler!B70:B181</f>
        <v>Datakommunikasjon</v>
      </c>
      <c r="C70">
        <v>10000</v>
      </c>
      <c r="D70">
        <v>5892</v>
      </c>
      <c r="E70" s="53">
        <v>5000</v>
      </c>
      <c r="F70">
        <v>2136</v>
      </c>
      <c r="G70" s="53">
        <v>0</v>
      </c>
      <c r="H70">
        <v>0</v>
      </c>
      <c r="I70" s="53">
        <v>0</v>
      </c>
      <c r="J70" s="123"/>
    </row>
    <row r="71" spans="1:10" x14ac:dyDescent="0.3">
      <c r="A71">
        <f>Totaler!A71:A189</f>
        <v>6940</v>
      </c>
      <c r="B71" t="str">
        <f>Totaler!B71:B182</f>
        <v>Porto</v>
      </c>
      <c r="C71">
        <v>0</v>
      </c>
      <c r="H71">
        <v>16</v>
      </c>
      <c r="J71" s="123"/>
    </row>
    <row r="72" spans="1:10" x14ac:dyDescent="0.3">
      <c r="A72" t="str">
        <f>Totaler!A72:A190</f>
        <v>Sum Telefon og Porto</v>
      </c>
      <c r="B72">
        <f>Totaler!B72:B183</f>
        <v>0</v>
      </c>
      <c r="C72">
        <f t="shared" ref="C72:I72" si="9">SUM(C69:C71)</f>
        <v>10000</v>
      </c>
      <c r="D72">
        <f t="shared" si="9"/>
        <v>5892</v>
      </c>
      <c r="E72" s="53">
        <f t="shared" si="9"/>
        <v>5000</v>
      </c>
      <c r="F72">
        <f t="shared" si="9"/>
        <v>2136</v>
      </c>
      <c r="G72" s="53">
        <f t="shared" si="9"/>
        <v>2000</v>
      </c>
      <c r="H72">
        <f t="shared" si="9"/>
        <v>16</v>
      </c>
      <c r="I72" s="53">
        <f t="shared" si="9"/>
        <v>0</v>
      </c>
      <c r="J72" s="123"/>
    </row>
    <row r="73" spans="1:10" x14ac:dyDescent="0.3">
      <c r="A73">
        <f>Totaler!A73:A191</f>
        <v>7100</v>
      </c>
      <c r="B73" t="str">
        <f>Totaler!B73:B184</f>
        <v>Bilgodtgjørelse</v>
      </c>
      <c r="J73" s="123"/>
    </row>
    <row r="74" spans="1:10" x14ac:dyDescent="0.3">
      <c r="A74">
        <f>Totaler!A74:A192</f>
        <v>7101</v>
      </c>
      <c r="B74" t="str">
        <f>Totaler!B74:B185</f>
        <v>Kmgodtgjørelse ikke oppgpl</v>
      </c>
      <c r="C74">
        <v>50000</v>
      </c>
      <c r="D74">
        <v>65627</v>
      </c>
      <c r="F74">
        <v>0</v>
      </c>
      <c r="H74">
        <v>0</v>
      </c>
      <c r="J74" s="123"/>
    </row>
    <row r="75" spans="1:10" x14ac:dyDescent="0.3">
      <c r="A75">
        <f>Totaler!A75:A193</f>
        <v>7140</v>
      </c>
      <c r="B75" t="str">
        <f>Totaler!B75:B186</f>
        <v>Reisekostnader</v>
      </c>
      <c r="C75">
        <v>50000</v>
      </c>
      <c r="D75">
        <v>61065</v>
      </c>
      <c r="E75" s="53">
        <v>155000</v>
      </c>
      <c r="F75">
        <v>139800</v>
      </c>
      <c r="G75" s="53">
        <v>70000</v>
      </c>
      <c r="H75">
        <v>126405</v>
      </c>
      <c r="I75" s="53">
        <v>150000</v>
      </c>
      <c r="J75" s="123" t="s">
        <v>195</v>
      </c>
    </row>
    <row r="76" spans="1:10" x14ac:dyDescent="0.3">
      <c r="A76" t="str">
        <f>Totaler!A76:A194</f>
        <v>Sum Reise og diettgodtgjørelse</v>
      </c>
      <c r="B76">
        <f>Totaler!B76:B187</f>
        <v>0</v>
      </c>
      <c r="C76">
        <f t="shared" ref="C76:I76" si="10">SUM(C73:C75)</f>
        <v>100000</v>
      </c>
      <c r="D76">
        <f t="shared" si="10"/>
        <v>126692</v>
      </c>
      <c r="E76" s="53">
        <f t="shared" si="10"/>
        <v>155000</v>
      </c>
      <c r="F76">
        <f t="shared" si="10"/>
        <v>139800</v>
      </c>
      <c r="G76" s="53">
        <f t="shared" si="10"/>
        <v>70000</v>
      </c>
      <c r="H76">
        <f t="shared" si="10"/>
        <v>126405</v>
      </c>
      <c r="I76" s="53">
        <f t="shared" si="10"/>
        <v>150000</v>
      </c>
      <c r="J76" s="123"/>
    </row>
    <row r="77" spans="1:10" x14ac:dyDescent="0.3">
      <c r="A77">
        <f>Totaler!A77:A195</f>
        <v>7410</v>
      </c>
      <c r="B77" t="str">
        <f>Totaler!B77:B188</f>
        <v>Tilskudd lag</v>
      </c>
      <c r="C77">
        <v>95000</v>
      </c>
      <c r="D77">
        <v>83953</v>
      </c>
      <c r="E77" s="53">
        <v>95000</v>
      </c>
      <c r="F77">
        <v>68626</v>
      </c>
      <c r="G77" s="53">
        <v>130000</v>
      </c>
      <c r="H77">
        <v>66516</v>
      </c>
      <c r="I77" s="53">
        <v>90000</v>
      </c>
      <c r="J77" s="123" t="s">
        <v>196</v>
      </c>
    </row>
    <row r="78" spans="1:10" x14ac:dyDescent="0.3">
      <c r="A78">
        <f>Totaler!A78:A196</f>
        <v>7420</v>
      </c>
      <c r="B78" t="str">
        <f>Totaler!B78:B189</f>
        <v>Intern støtte avdelinger</v>
      </c>
      <c r="C78">
        <v>240000</v>
      </c>
      <c r="D78">
        <v>204494</v>
      </c>
      <c r="E78" s="53">
        <v>240000</v>
      </c>
      <c r="F78">
        <v>152783</v>
      </c>
      <c r="G78" s="53">
        <v>0</v>
      </c>
      <c r="H78">
        <v>12670</v>
      </c>
      <c r="I78" s="53">
        <v>0</v>
      </c>
      <c r="J78" s="123"/>
    </row>
    <row r="79" spans="1:10" x14ac:dyDescent="0.3">
      <c r="A79">
        <f>Totaler!A79:A197</f>
        <v>7430</v>
      </c>
      <c r="B79" t="str">
        <f>Totaler!B79:B190</f>
        <v>Gaver</v>
      </c>
      <c r="C79">
        <v>0</v>
      </c>
      <c r="D79">
        <v>322</v>
      </c>
      <c r="E79" s="53">
        <v>5000</v>
      </c>
      <c r="F79">
        <v>799</v>
      </c>
      <c r="G79" s="53">
        <v>0</v>
      </c>
      <c r="H79">
        <v>4892</v>
      </c>
      <c r="I79" s="53">
        <v>15000</v>
      </c>
      <c r="J79" s="123" t="s">
        <v>197</v>
      </c>
    </row>
    <row r="80" spans="1:10" x14ac:dyDescent="0.3">
      <c r="A80">
        <v>7600</v>
      </c>
      <c r="B80" t="s">
        <v>131</v>
      </c>
      <c r="C80">
        <v>0</v>
      </c>
      <c r="F80">
        <v>22000</v>
      </c>
      <c r="H80">
        <v>0</v>
      </c>
      <c r="J80" s="123"/>
    </row>
    <row r="81" spans="1:10" x14ac:dyDescent="0.3">
      <c r="A81" t="str">
        <f>Totaler!A81:A198</f>
        <v>Sum Kontingenter og gaver</v>
      </c>
      <c r="B81">
        <f>Totaler!B81:B191</f>
        <v>0</v>
      </c>
      <c r="C81">
        <f t="shared" ref="C81:I81" si="11">SUM(C77:C80)</f>
        <v>335000</v>
      </c>
      <c r="D81">
        <f t="shared" si="11"/>
        <v>288769</v>
      </c>
      <c r="E81" s="53">
        <f t="shared" si="11"/>
        <v>340000</v>
      </c>
      <c r="F81">
        <f t="shared" si="11"/>
        <v>244208</v>
      </c>
      <c r="G81" s="53">
        <f t="shared" si="11"/>
        <v>130000</v>
      </c>
      <c r="H81">
        <f t="shared" si="11"/>
        <v>84078</v>
      </c>
      <c r="I81" s="53">
        <f t="shared" si="11"/>
        <v>105000</v>
      </c>
      <c r="J81" s="123"/>
    </row>
    <row r="82" spans="1:10" x14ac:dyDescent="0.3">
      <c r="A82">
        <f>Totaler!A82:A199</f>
        <v>7500</v>
      </c>
      <c r="B82" t="str">
        <f>Totaler!B82:B192</f>
        <v>Forsikringspremie</v>
      </c>
      <c r="C82">
        <v>0</v>
      </c>
      <c r="J82" s="123"/>
    </row>
    <row r="83" spans="1:10" x14ac:dyDescent="0.3">
      <c r="A83" t="str">
        <f>Totaler!A83:A200</f>
        <v>Sum forsikring og garantier</v>
      </c>
      <c r="B83">
        <f>Totaler!B83:B193</f>
        <v>0</v>
      </c>
      <c r="C83">
        <f t="shared" ref="C83:I83" si="12">SUM(C82)</f>
        <v>0</v>
      </c>
      <c r="D83">
        <f t="shared" si="12"/>
        <v>0</v>
      </c>
      <c r="E83" s="53">
        <f t="shared" si="12"/>
        <v>0</v>
      </c>
      <c r="F83">
        <f t="shared" si="12"/>
        <v>0</v>
      </c>
      <c r="G83" s="53">
        <f t="shared" si="12"/>
        <v>0</v>
      </c>
      <c r="H83">
        <f t="shared" si="12"/>
        <v>0</v>
      </c>
      <c r="I83" s="53">
        <f t="shared" si="12"/>
        <v>0</v>
      </c>
      <c r="J83" s="123"/>
    </row>
    <row r="84" spans="1:10" x14ac:dyDescent="0.3">
      <c r="A84">
        <v>4301</v>
      </c>
      <c r="B84" t="s">
        <v>162</v>
      </c>
      <c r="J84" s="123"/>
    </row>
    <row r="85" spans="1:10" x14ac:dyDescent="0.3">
      <c r="A85">
        <v>7710</v>
      </c>
      <c r="B85" t="s">
        <v>137</v>
      </c>
      <c r="C85">
        <v>0</v>
      </c>
      <c r="D85">
        <v>0</v>
      </c>
      <c r="F85">
        <v>0</v>
      </c>
      <c r="H85">
        <v>0</v>
      </c>
      <c r="J85" s="123"/>
    </row>
    <row r="86" spans="1:10" x14ac:dyDescent="0.3">
      <c r="A86">
        <f>Totaler!A86:A201</f>
        <v>7730</v>
      </c>
      <c r="B86" t="str">
        <f>Totaler!B86:B194</f>
        <v>Idrettsutstyr, rekvisita</v>
      </c>
      <c r="C86">
        <v>125000</v>
      </c>
      <c r="D86">
        <v>174989</v>
      </c>
      <c r="E86" s="53">
        <v>125000</v>
      </c>
      <c r="F86">
        <v>162552</v>
      </c>
      <c r="G86" s="53">
        <v>280000</v>
      </c>
      <c r="H86">
        <v>147446</v>
      </c>
      <c r="I86" s="53">
        <v>165000</v>
      </c>
      <c r="J86" s="123" t="s">
        <v>198</v>
      </c>
    </row>
    <row r="87" spans="1:10" x14ac:dyDescent="0.3">
      <c r="A87">
        <f>Totaler!A87:A202</f>
        <v>7731</v>
      </c>
      <c r="B87" t="str">
        <f>Totaler!B87:B195</f>
        <v>Skadeutgifter</v>
      </c>
      <c r="D87">
        <v>0</v>
      </c>
      <c r="F87">
        <v>0</v>
      </c>
      <c r="H87">
        <v>0</v>
      </c>
      <c r="J87" s="123"/>
    </row>
    <row r="88" spans="1:10" x14ac:dyDescent="0.3">
      <c r="A88">
        <f>Totaler!A88:A203</f>
        <v>7750</v>
      </c>
      <c r="B88" t="str">
        <f>Totaler!B88:B196</f>
        <v>Kostnader Fotballskole</v>
      </c>
      <c r="C88">
        <v>75000</v>
      </c>
      <c r="D88">
        <v>77199</v>
      </c>
      <c r="E88" s="53">
        <v>25000</v>
      </c>
      <c r="F88">
        <v>0</v>
      </c>
      <c r="G88" s="53">
        <v>0</v>
      </c>
      <c r="H88">
        <v>0</v>
      </c>
      <c r="I88" s="53">
        <v>0</v>
      </c>
      <c r="J88" s="123"/>
    </row>
    <row r="89" spans="1:10" x14ac:dyDescent="0.3">
      <c r="A89">
        <f>Totaler!A89:A204</f>
        <v>7751</v>
      </c>
      <c r="B89" t="str">
        <f>Totaler!B89:B197</f>
        <v>Parkering Langrenn</v>
      </c>
      <c r="J89" s="123"/>
    </row>
    <row r="90" spans="1:10" x14ac:dyDescent="0.3">
      <c r="A90">
        <f>Totaler!A90:A205</f>
        <v>7752</v>
      </c>
      <c r="B90" t="str">
        <f>Totaler!B90:B198</f>
        <v>S-trøndelag Skikrets -lodd</v>
      </c>
      <c r="J90" s="123"/>
    </row>
    <row r="91" spans="1:10" x14ac:dyDescent="0.3">
      <c r="A91">
        <f>Totaler!A91:A206</f>
        <v>7753</v>
      </c>
      <c r="B91" t="str">
        <f>Totaler!B91:B199</f>
        <v>Poengrenn</v>
      </c>
      <c r="J91" s="123"/>
    </row>
    <row r="92" spans="1:10" x14ac:dyDescent="0.3">
      <c r="A92">
        <f>Totaler!A92:A207</f>
        <v>7760</v>
      </c>
      <c r="B92" t="str">
        <f>Totaler!B92:B200</f>
        <v>Idrettsfaglig utdannelse</v>
      </c>
      <c r="C92">
        <v>40000</v>
      </c>
      <c r="D92">
        <v>31850</v>
      </c>
      <c r="E92" s="53">
        <v>40000</v>
      </c>
      <c r="F92">
        <v>48650</v>
      </c>
      <c r="G92" s="53">
        <v>60000</v>
      </c>
      <c r="H92">
        <v>61522</v>
      </c>
      <c r="I92" s="53">
        <v>65000</v>
      </c>
      <c r="J92" s="123"/>
    </row>
    <row r="93" spans="1:10" x14ac:dyDescent="0.3">
      <c r="A93">
        <f>Totaler!A93:A208</f>
        <v>7761</v>
      </c>
      <c r="B93" t="str">
        <f>Totaler!B93:B201</f>
        <v>Overgang spillere</v>
      </c>
      <c r="C93">
        <v>10000</v>
      </c>
      <c r="D93">
        <v>9500</v>
      </c>
      <c r="E93" s="53">
        <v>15000</v>
      </c>
      <c r="F93">
        <v>25679</v>
      </c>
      <c r="G93" s="53">
        <v>25000</v>
      </c>
      <c r="H93">
        <v>24300</v>
      </c>
      <c r="I93" s="53">
        <v>25000</v>
      </c>
      <c r="J93" s="123"/>
    </row>
    <row r="94" spans="1:10" x14ac:dyDescent="0.3">
      <c r="A94">
        <f>Totaler!A94:A209</f>
        <v>7762</v>
      </c>
      <c r="B94" t="str">
        <f>Totaler!B94:B202</f>
        <v>Kostnader arrangement</v>
      </c>
      <c r="J94" s="123"/>
    </row>
    <row r="95" spans="1:10" x14ac:dyDescent="0.3">
      <c r="A95">
        <f>Totaler!A95:A210</f>
        <v>7763</v>
      </c>
      <c r="B95" t="str">
        <f>Totaler!B95:B203</f>
        <v>Julecup Fotball halleie</v>
      </c>
      <c r="C95">
        <v>65000</v>
      </c>
      <c r="D95">
        <v>74276</v>
      </c>
      <c r="E95" s="53">
        <v>70000</v>
      </c>
      <c r="F95">
        <v>75000</v>
      </c>
      <c r="G95" s="53">
        <v>100000</v>
      </c>
      <c r="H95">
        <v>100000</v>
      </c>
      <c r="I95" s="130">
        <v>100000</v>
      </c>
      <c r="J95" s="123" t="s">
        <v>216</v>
      </c>
    </row>
    <row r="96" spans="1:10" x14ac:dyDescent="0.3">
      <c r="A96">
        <f>Totaler!A96:A211</f>
        <v>7764</v>
      </c>
      <c r="B96" t="str">
        <f>Totaler!B96:B204</f>
        <v>Julecup Godtgjørelse</v>
      </c>
      <c r="C96">
        <v>20000</v>
      </c>
      <c r="D96" s="44">
        <v>15198</v>
      </c>
      <c r="E96" s="53">
        <v>20000</v>
      </c>
      <c r="F96" s="44">
        <v>12060</v>
      </c>
      <c r="G96" s="53">
        <v>20000</v>
      </c>
      <c r="H96" s="44">
        <v>5132</v>
      </c>
      <c r="I96" s="53">
        <v>20000</v>
      </c>
      <c r="J96" s="123"/>
    </row>
    <row r="97" spans="1:10" x14ac:dyDescent="0.3">
      <c r="A97">
        <f>Totaler!A97:A212</f>
        <v>7765</v>
      </c>
      <c r="B97" t="str">
        <f>Totaler!B97:B205</f>
        <v>Julecup dommerutgifter</v>
      </c>
      <c r="C97">
        <v>45000</v>
      </c>
      <c r="D97">
        <v>35710</v>
      </c>
      <c r="E97" s="53">
        <v>45000</v>
      </c>
      <c r="F97">
        <v>36110</v>
      </c>
      <c r="G97" s="53">
        <v>45000</v>
      </c>
      <c r="H97">
        <v>48660</v>
      </c>
      <c r="I97" s="53">
        <v>52500</v>
      </c>
      <c r="J97" s="123"/>
    </row>
    <row r="98" spans="1:10" x14ac:dyDescent="0.3">
      <c r="A98">
        <f>Totaler!A98:A213</f>
        <v>7766</v>
      </c>
      <c r="B98" t="str">
        <f>Totaler!B98:B206</f>
        <v>Julecup premier</v>
      </c>
      <c r="C98">
        <v>35000</v>
      </c>
      <c r="D98">
        <v>33628</v>
      </c>
      <c r="E98" s="53">
        <v>35000</v>
      </c>
      <c r="F98">
        <v>57772</v>
      </c>
      <c r="G98" s="53">
        <v>50000</v>
      </c>
      <c r="H98">
        <v>0</v>
      </c>
      <c r="I98" s="53">
        <v>60000</v>
      </c>
      <c r="J98" s="123" t="s">
        <v>199</v>
      </c>
    </row>
    <row r="99" spans="1:10" x14ac:dyDescent="0.3">
      <c r="A99">
        <f>Totaler!A99:A214</f>
        <v>7767</v>
      </c>
      <c r="B99" t="str">
        <f>Totaler!B99:B207</f>
        <v>Julecup varekjøp kiosk</v>
      </c>
      <c r="C99">
        <v>175000</v>
      </c>
      <c r="D99">
        <v>168160</v>
      </c>
      <c r="E99" s="53">
        <v>200000</v>
      </c>
      <c r="F99">
        <v>193314</v>
      </c>
      <c r="G99" s="53">
        <v>200000</v>
      </c>
      <c r="H99">
        <v>224264</v>
      </c>
      <c r="I99" s="53">
        <v>260000</v>
      </c>
      <c r="J99" s="123"/>
    </row>
    <row r="100" spans="1:10" x14ac:dyDescent="0.3">
      <c r="A100">
        <f>Totaler!A100:A215</f>
        <v>7768</v>
      </c>
      <c r="B100" t="str">
        <f>Totaler!B100:B208</f>
        <v>Julecup rekvisita</v>
      </c>
      <c r="C100">
        <v>35000</v>
      </c>
      <c r="D100">
        <v>14412</v>
      </c>
      <c r="E100" s="53">
        <v>35000</v>
      </c>
      <c r="F100">
        <v>58370</v>
      </c>
      <c r="G100" s="53">
        <v>50000</v>
      </c>
      <c r="H100">
        <v>59395</v>
      </c>
      <c r="I100" s="53">
        <v>60000</v>
      </c>
      <c r="J100" s="123"/>
    </row>
    <row r="101" spans="1:10" x14ac:dyDescent="0.3">
      <c r="A101">
        <v>7769</v>
      </c>
      <c r="B101" t="s">
        <v>129</v>
      </c>
      <c r="C101">
        <v>0</v>
      </c>
      <c r="D101">
        <v>0</v>
      </c>
      <c r="E101" s="53">
        <v>6000</v>
      </c>
      <c r="F101">
        <v>13125</v>
      </c>
      <c r="G101" s="53">
        <v>6000</v>
      </c>
      <c r="H101">
        <v>0</v>
      </c>
      <c r="I101" s="53">
        <v>7000</v>
      </c>
      <c r="J101" s="123"/>
    </row>
    <row r="102" spans="1:10" x14ac:dyDescent="0.3">
      <c r="A102">
        <f>Totaler!A102:A216</f>
        <v>7770</v>
      </c>
      <c r="B102" t="str">
        <f>Totaler!B102:B209</f>
        <v>Påmeldingsgebyr stevner</v>
      </c>
      <c r="C102">
        <v>150000</v>
      </c>
      <c r="D102">
        <v>108593</v>
      </c>
      <c r="E102" s="53">
        <v>100000</v>
      </c>
      <c r="F102">
        <v>135300</v>
      </c>
      <c r="G102" s="53">
        <v>140000</v>
      </c>
      <c r="H102">
        <v>112227</v>
      </c>
      <c r="I102" s="53">
        <v>125000</v>
      </c>
      <c r="J102" s="123" t="s">
        <v>200</v>
      </c>
    </row>
    <row r="103" spans="1:10" x14ac:dyDescent="0.3">
      <c r="A103">
        <f>Totaler!A103:A217</f>
        <v>7772</v>
      </c>
      <c r="B103" t="str">
        <f>Totaler!B103:B210</f>
        <v>Treningssamlinger</v>
      </c>
      <c r="C103">
        <v>130000</v>
      </c>
      <c r="D103">
        <v>138108</v>
      </c>
      <c r="E103" s="53">
        <v>130000</v>
      </c>
      <c r="F103">
        <v>127910</v>
      </c>
      <c r="G103" s="53">
        <v>120000</v>
      </c>
      <c r="H103">
        <v>97583</v>
      </c>
      <c r="I103" s="53">
        <v>0</v>
      </c>
      <c r="J103" s="123" t="s">
        <v>188</v>
      </c>
    </row>
    <row r="104" spans="1:10" x14ac:dyDescent="0.3">
      <c r="A104">
        <f>Totaler!A104:A218</f>
        <v>7773</v>
      </c>
      <c r="B104" t="str">
        <f>Totaler!B104:B211</f>
        <v>Kjøp toalettpapir</v>
      </c>
      <c r="C104">
        <v>430000</v>
      </c>
      <c r="D104">
        <v>452101</v>
      </c>
      <c r="E104" s="53">
        <v>440000</v>
      </c>
      <c r="F104">
        <v>416864</v>
      </c>
      <c r="G104" s="53">
        <v>420000</v>
      </c>
      <c r="H104" s="53">
        <v>422469</v>
      </c>
      <c r="I104" s="53">
        <v>460000</v>
      </c>
      <c r="J104" s="123"/>
    </row>
    <row r="105" spans="1:10" x14ac:dyDescent="0.3">
      <c r="A105">
        <f>Totaler!A105:A219</f>
        <v>7774</v>
      </c>
      <c r="B105" t="str">
        <f>Totaler!B105:B212</f>
        <v>Kjøp dugnadsvarer</v>
      </c>
      <c r="J105" s="123"/>
    </row>
    <row r="106" spans="1:10" x14ac:dyDescent="0.3">
      <c r="A106">
        <f>Totaler!A106:A220</f>
        <v>7775</v>
      </c>
      <c r="B106" t="str">
        <f>Totaler!B106:B213</f>
        <v>World Cup Utgifter</v>
      </c>
      <c r="C106">
        <v>65000</v>
      </c>
      <c r="D106">
        <v>26650</v>
      </c>
      <c r="E106" s="53">
        <v>40000</v>
      </c>
      <c r="F106">
        <v>0</v>
      </c>
      <c r="G106" s="53">
        <v>0</v>
      </c>
      <c r="H106">
        <v>0</v>
      </c>
      <c r="I106" s="53">
        <v>0</v>
      </c>
      <c r="J106" s="123"/>
    </row>
    <row r="107" spans="1:10" x14ac:dyDescent="0.3">
      <c r="A107">
        <f>Totaler!A107:A221</f>
        <v>7780</v>
      </c>
      <c r="B107" t="str">
        <f>Totaler!B107:B214</f>
        <v>Servering møter</v>
      </c>
      <c r="C107">
        <v>22000</v>
      </c>
      <c r="D107">
        <v>25889</v>
      </c>
      <c r="E107" s="53">
        <v>25000</v>
      </c>
      <c r="F107">
        <v>16758</v>
      </c>
      <c r="G107" s="53">
        <v>25000</v>
      </c>
      <c r="H107">
        <v>16956</v>
      </c>
      <c r="I107" s="53">
        <v>15000</v>
      </c>
      <c r="J107" s="123"/>
    </row>
    <row r="108" spans="1:10" x14ac:dyDescent="0.3">
      <c r="A108">
        <f>Totaler!A108:A222</f>
        <v>7790</v>
      </c>
      <c r="B108" t="str">
        <f>Totaler!B108:B215</f>
        <v>Andre kostnader</v>
      </c>
      <c r="C108">
        <v>10000</v>
      </c>
      <c r="D108">
        <v>1120</v>
      </c>
      <c r="E108" s="53">
        <v>1000</v>
      </c>
      <c r="F108">
        <v>1514</v>
      </c>
      <c r="G108" s="53">
        <v>5000</v>
      </c>
      <c r="H108">
        <v>7884</v>
      </c>
      <c r="I108" s="53">
        <v>40000</v>
      </c>
      <c r="J108" s="123" t="s">
        <v>201</v>
      </c>
    </row>
    <row r="109" spans="1:10" x14ac:dyDescent="0.3">
      <c r="A109">
        <f>Totaler!A109:A223</f>
        <v>7791</v>
      </c>
      <c r="B109" t="str">
        <f>Totaler!B109:B216</f>
        <v>Dommerutgifter</v>
      </c>
      <c r="C109">
        <v>90000</v>
      </c>
      <c r="D109">
        <v>122816</v>
      </c>
      <c r="E109" s="53">
        <v>100000</v>
      </c>
      <c r="F109">
        <v>104164</v>
      </c>
      <c r="G109" s="53">
        <v>105000</v>
      </c>
      <c r="H109">
        <v>162254</v>
      </c>
      <c r="I109" s="53">
        <v>135000</v>
      </c>
      <c r="J109" s="123" t="s">
        <v>202</v>
      </c>
    </row>
    <row r="110" spans="1:10" x14ac:dyDescent="0.3">
      <c r="A110">
        <f>Totaler!A110:A224</f>
        <v>7830</v>
      </c>
      <c r="B110" t="str">
        <f>Totaler!B110:B217</f>
        <v>Tap fordringer</v>
      </c>
      <c r="C110">
        <v>5000</v>
      </c>
      <c r="E110" s="53">
        <v>5000</v>
      </c>
      <c r="F110">
        <v>0</v>
      </c>
      <c r="G110" s="53">
        <v>5000</v>
      </c>
      <c r="H110">
        <v>85094</v>
      </c>
      <c r="I110" s="53">
        <v>20000</v>
      </c>
      <c r="J110" s="123" t="s">
        <v>203</v>
      </c>
    </row>
    <row r="111" spans="1:10" x14ac:dyDescent="0.3">
      <c r="A111" t="str">
        <f>Totaler!A111:A225</f>
        <v>Sum Andre Kostnader</v>
      </c>
      <c r="B111">
        <f>Totaler!B111:B218</f>
        <v>0</v>
      </c>
      <c r="C111">
        <f t="shared" ref="C111:I111" si="13">SUM(C85:C110)</f>
        <v>1527000</v>
      </c>
      <c r="D111">
        <f t="shared" si="13"/>
        <v>1510199</v>
      </c>
      <c r="E111" s="53">
        <f t="shared" si="13"/>
        <v>1457000</v>
      </c>
      <c r="F111">
        <f t="shared" si="13"/>
        <v>1485142</v>
      </c>
      <c r="G111" s="53">
        <f t="shared" si="13"/>
        <v>1656000</v>
      </c>
      <c r="H111">
        <f t="shared" si="13"/>
        <v>1575186</v>
      </c>
      <c r="I111" s="53">
        <f t="shared" si="13"/>
        <v>1609500</v>
      </c>
      <c r="J111" s="123"/>
    </row>
    <row r="112" spans="1:10" x14ac:dyDescent="0.3">
      <c r="A112" t="str">
        <f>Totaler!A112:A226</f>
        <v>SUM KOSTNADER</v>
      </c>
      <c r="B112">
        <f>Totaler!B112:B219</f>
        <v>0</v>
      </c>
      <c r="C112">
        <f ca="1">SUM(C111+C83+C81+C76+C72+C68+C62+C58+C49+C43+C38+J42)</f>
        <v>2972000</v>
      </c>
      <c r="D112">
        <f t="shared" ref="D112:I112" si="14">SUM(D111+D83+D81+D76+D72+D68+D62+D58+D49+D43+D38+J42)</f>
        <v>2843835</v>
      </c>
      <c r="E112" s="53">
        <f t="shared" si="14"/>
        <v>2848800</v>
      </c>
      <c r="F112">
        <f t="shared" si="14"/>
        <v>2516172</v>
      </c>
      <c r="G112" s="53">
        <f t="shared" si="14"/>
        <v>3344720</v>
      </c>
      <c r="H112">
        <f t="shared" si="14"/>
        <v>3335732</v>
      </c>
      <c r="I112" s="53">
        <f t="shared" si="14"/>
        <v>3393800</v>
      </c>
      <c r="J112" s="123"/>
    </row>
    <row r="113" spans="1:9" x14ac:dyDescent="0.3">
      <c r="A113" t="str">
        <f>Totaler!A113:A227</f>
        <v>DRIFTSRESULTAT</v>
      </c>
      <c r="B113">
        <f>Totaler!B113:B220</f>
        <v>0</v>
      </c>
      <c r="C113">
        <f t="shared" ref="C113:I113" ca="1" si="15">SUM(C30-C112)</f>
        <v>89000</v>
      </c>
      <c r="D113">
        <f t="shared" si="15"/>
        <v>72939</v>
      </c>
      <c r="E113" s="53">
        <f t="shared" si="15"/>
        <v>2200</v>
      </c>
      <c r="F113">
        <f t="shared" si="15"/>
        <v>365183</v>
      </c>
      <c r="G113" s="53">
        <f t="shared" si="15"/>
        <v>31280</v>
      </c>
      <c r="H113">
        <f t="shared" si="15"/>
        <v>-83352</v>
      </c>
      <c r="I113" s="53">
        <f t="shared" si="15"/>
        <v>6200</v>
      </c>
    </row>
    <row r="114" spans="1:9" x14ac:dyDescent="0.3">
      <c r="A114">
        <f>Totaler!A114:A228</f>
        <v>8050</v>
      </c>
      <c r="B114" t="str">
        <f>Totaler!B114:B221</f>
        <v>Annen Renteinntekt</v>
      </c>
    </row>
    <row r="115" spans="1:9" x14ac:dyDescent="0.3">
      <c r="A115">
        <f>Totaler!A115:A229</f>
        <v>8051</v>
      </c>
      <c r="B115" t="str">
        <f>Totaler!B115:B222</f>
        <v>Renteinntekt bankinnskudd</v>
      </c>
      <c r="C115">
        <v>30000</v>
      </c>
      <c r="D115">
        <v>53496</v>
      </c>
      <c r="E115" s="53">
        <v>20000</v>
      </c>
      <c r="F115">
        <v>14302</v>
      </c>
      <c r="G115" s="53">
        <v>14000</v>
      </c>
      <c r="H115">
        <v>20288</v>
      </c>
      <c r="I115" s="53">
        <v>9000</v>
      </c>
    </row>
    <row r="116" spans="1:9" x14ac:dyDescent="0.3">
      <c r="A116">
        <f>Totaler!A116:A230</f>
        <v>8055</v>
      </c>
      <c r="B116" t="str">
        <f>Totaler!B116:B223</f>
        <v>Renteinntekt kundefordringer</v>
      </c>
    </row>
    <row r="117" spans="1:9" x14ac:dyDescent="0.3">
      <c r="A117" t="str">
        <f>Totaler!A117:A231</f>
        <v>Sum Finansinntekter</v>
      </c>
      <c r="C117">
        <f t="shared" ref="C117:I117" si="16">SUM(C114:C116)</f>
        <v>30000</v>
      </c>
      <c r="D117">
        <f t="shared" si="16"/>
        <v>53496</v>
      </c>
      <c r="E117" s="53">
        <f t="shared" si="16"/>
        <v>20000</v>
      </c>
      <c r="F117">
        <f t="shared" si="16"/>
        <v>14302</v>
      </c>
      <c r="G117" s="53">
        <f t="shared" si="16"/>
        <v>14000</v>
      </c>
      <c r="H117">
        <f t="shared" si="16"/>
        <v>20288</v>
      </c>
      <c r="I117" s="53">
        <f t="shared" si="16"/>
        <v>9000</v>
      </c>
    </row>
    <row r="118" spans="1:9" x14ac:dyDescent="0.3">
      <c r="A118">
        <f>Totaler!A118:A232</f>
        <v>8150</v>
      </c>
      <c r="B118" t="str">
        <f>Totaler!B118:B225</f>
        <v>Annen Rentekostnad</v>
      </c>
      <c r="D118">
        <v>8</v>
      </c>
      <c r="F118">
        <v>0</v>
      </c>
      <c r="H118">
        <v>0</v>
      </c>
    </row>
    <row r="119" spans="1:9" x14ac:dyDescent="0.3">
      <c r="A119">
        <f>Totaler!A119:A233</f>
        <v>8155</v>
      </c>
      <c r="B119" t="str">
        <f>Totaler!B119:B226</f>
        <v>Rentekostnader leverandører</v>
      </c>
      <c r="D119">
        <v>4</v>
      </c>
      <c r="F119">
        <v>0</v>
      </c>
      <c r="H119">
        <v>0</v>
      </c>
    </row>
    <row r="120" spans="1:9" x14ac:dyDescent="0.3">
      <c r="A120">
        <f>Totaler!A120:A234</f>
        <v>8170</v>
      </c>
      <c r="B120" t="str">
        <f>Totaler!B120:B227</f>
        <v>Annen Finanskostnad</v>
      </c>
      <c r="C120">
        <v>15000</v>
      </c>
      <c r="D120">
        <v>10731</v>
      </c>
      <c r="E120" s="53">
        <v>10000</v>
      </c>
      <c r="F120">
        <v>8379</v>
      </c>
      <c r="G120" s="53">
        <v>9000</v>
      </c>
      <c r="H120">
        <v>6159</v>
      </c>
      <c r="I120" s="53">
        <v>5000</v>
      </c>
    </row>
    <row r="121" spans="1:9" x14ac:dyDescent="0.3">
      <c r="A121" t="str">
        <f>Totaler!A121:A235</f>
        <v>Sum finanskostnader</v>
      </c>
      <c r="C121">
        <f t="shared" ref="C121:I121" si="17">SUM(C118:C120)</f>
        <v>15000</v>
      </c>
      <c r="D121">
        <f t="shared" si="17"/>
        <v>10743</v>
      </c>
      <c r="E121" s="53">
        <f t="shared" si="17"/>
        <v>10000</v>
      </c>
      <c r="F121">
        <f t="shared" si="17"/>
        <v>8379</v>
      </c>
      <c r="G121" s="53">
        <f t="shared" si="17"/>
        <v>9000</v>
      </c>
      <c r="H121">
        <f t="shared" si="17"/>
        <v>6159</v>
      </c>
      <c r="I121" s="53">
        <f t="shared" si="17"/>
        <v>5000</v>
      </c>
    </row>
    <row r="122" spans="1:9" x14ac:dyDescent="0.3">
      <c r="A122" t="str">
        <f>Totaler!A122:A236</f>
        <v>FINANSRESULTAT</v>
      </c>
      <c r="C122">
        <f t="shared" ref="C122:I122" si="18">SUM(C117-C121)</f>
        <v>15000</v>
      </c>
      <c r="D122">
        <f t="shared" si="18"/>
        <v>42753</v>
      </c>
      <c r="E122" s="53">
        <f t="shared" si="18"/>
        <v>10000</v>
      </c>
      <c r="F122">
        <f t="shared" si="18"/>
        <v>5923</v>
      </c>
      <c r="G122" s="53">
        <f t="shared" si="18"/>
        <v>5000</v>
      </c>
      <c r="H122">
        <f t="shared" si="18"/>
        <v>14129</v>
      </c>
      <c r="I122" s="53">
        <f t="shared" si="18"/>
        <v>4000</v>
      </c>
    </row>
    <row r="123" spans="1:9" x14ac:dyDescent="0.3">
      <c r="A123" s="12" t="str">
        <f>Totaler!A123:A237</f>
        <v>ORDINÆRT ÅRSRESULTAT</v>
      </c>
      <c r="B123" s="12"/>
      <c r="C123" s="12">
        <f t="shared" ref="C123:I123" ca="1" si="19">SUM(C113+C122)</f>
        <v>104000</v>
      </c>
      <c r="D123" s="12">
        <f t="shared" si="19"/>
        <v>115692</v>
      </c>
      <c r="E123" s="58">
        <f t="shared" si="19"/>
        <v>12200</v>
      </c>
      <c r="F123" s="12">
        <f t="shared" si="19"/>
        <v>371106</v>
      </c>
      <c r="G123" s="58">
        <f t="shared" si="19"/>
        <v>36280</v>
      </c>
      <c r="H123" s="12">
        <f t="shared" si="19"/>
        <v>-69223</v>
      </c>
      <c r="I123" s="58">
        <f t="shared" si="19"/>
        <v>10200</v>
      </c>
    </row>
  </sheetData>
  <printOptions gridLines="1"/>
  <pageMargins left="0.31496062992125984" right="0.31496062992125984" top="0.74803149606299213" bottom="0.74803149606299213" header="0.31496062992125984" footer="0.31496062992125984"/>
  <pageSetup paperSize="9" scale="9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6"/>
  <sheetViews>
    <sheetView topLeftCell="A101" workbookViewId="0">
      <selection activeCell="O109" sqref="O109"/>
    </sheetView>
  </sheetViews>
  <sheetFormatPr baseColWidth="10" defaultRowHeight="14.4" x14ac:dyDescent="0.3"/>
  <cols>
    <col min="2" max="2" width="26.6640625" customWidth="1"/>
    <col min="3" max="4" width="11.44140625" style="20"/>
    <col min="6" max="6" width="11.5546875" style="20"/>
    <col min="8" max="8" width="11.5546875" style="20"/>
  </cols>
  <sheetData>
    <row r="1" spans="1:9" ht="15.6" x14ac:dyDescent="0.3">
      <c r="A1" s="1" t="s">
        <v>0</v>
      </c>
      <c r="C1" s="19">
        <v>2017</v>
      </c>
      <c r="D1" s="19" t="s">
        <v>128</v>
      </c>
      <c r="E1" s="47" t="s">
        <v>140</v>
      </c>
      <c r="F1" s="19" t="s">
        <v>128</v>
      </c>
      <c r="G1" s="47" t="s">
        <v>140</v>
      </c>
      <c r="H1" s="19" t="s">
        <v>128</v>
      </c>
      <c r="I1" s="47" t="s">
        <v>140</v>
      </c>
    </row>
    <row r="2" spans="1:9" x14ac:dyDescent="0.3">
      <c r="A2" s="2" t="s">
        <v>117</v>
      </c>
      <c r="B2" s="2" t="s">
        <v>118</v>
      </c>
      <c r="D2" s="20" t="s">
        <v>138</v>
      </c>
      <c r="E2" s="49">
        <v>2018</v>
      </c>
      <c r="F2" s="20" t="s">
        <v>141</v>
      </c>
      <c r="G2" s="49">
        <v>2019</v>
      </c>
      <c r="H2" s="20" t="s">
        <v>160</v>
      </c>
      <c r="I2" s="49">
        <v>2020</v>
      </c>
    </row>
    <row r="3" spans="1:9" x14ac:dyDescent="0.3">
      <c r="E3" s="7"/>
      <c r="G3" s="7"/>
      <c r="I3" s="7"/>
    </row>
    <row r="4" spans="1:9" x14ac:dyDescent="0.3">
      <c r="A4">
        <f>Totaler!A4:B123</f>
        <v>3921</v>
      </c>
      <c r="B4" t="str">
        <f>Totaler!B4:B123</f>
        <v xml:space="preserve">Medlemskontingent </v>
      </c>
      <c r="C4" s="21">
        <v>0</v>
      </c>
      <c r="D4" s="5"/>
      <c r="E4" s="7"/>
      <c r="F4" s="5"/>
      <c r="G4" s="7"/>
      <c r="H4" s="5"/>
      <c r="I4" s="7"/>
    </row>
    <row r="5" spans="1:9" x14ac:dyDescent="0.3">
      <c r="A5">
        <f>Totaler!A5:B124</f>
        <v>3922</v>
      </c>
      <c r="B5" t="str">
        <f>Totaler!B5:B124</f>
        <v>Treningsavgift</v>
      </c>
      <c r="C5" s="21">
        <v>243000</v>
      </c>
      <c r="D5" s="8">
        <v>240400</v>
      </c>
      <c r="E5" s="7">
        <v>320000</v>
      </c>
      <c r="F5" s="8">
        <v>272840</v>
      </c>
      <c r="G5" s="7">
        <v>280000</v>
      </c>
      <c r="H5" s="8">
        <v>252440</v>
      </c>
      <c r="I5" s="7">
        <v>270000</v>
      </c>
    </row>
    <row r="6" spans="1:9" x14ac:dyDescent="0.3">
      <c r="A6">
        <f>Totaler!A6:B125</f>
        <v>3923</v>
      </c>
      <c r="B6" t="str">
        <f>Totaler!B6:B125</f>
        <v>Vintertreningsavgift</v>
      </c>
      <c r="C6" s="22">
        <v>0</v>
      </c>
      <c r="D6" s="8"/>
      <c r="E6" s="7"/>
      <c r="F6" s="8"/>
      <c r="G6" s="7"/>
      <c r="H6" s="8"/>
      <c r="I6" s="7"/>
    </row>
    <row r="7" spans="1:9" x14ac:dyDescent="0.3">
      <c r="A7">
        <f>Totaler!A7:B126</f>
        <v>3924</v>
      </c>
      <c r="B7" t="str">
        <f>Totaler!B7:B126</f>
        <v>Parkering Langrenn</v>
      </c>
      <c r="C7" s="22">
        <v>0</v>
      </c>
      <c r="D7" s="8"/>
      <c r="E7" s="7"/>
      <c r="F7" s="8"/>
      <c r="G7" s="7"/>
      <c r="H7" s="8"/>
      <c r="I7" s="7"/>
    </row>
    <row r="8" spans="1:9" x14ac:dyDescent="0.3">
      <c r="A8">
        <f>Totaler!A8:B127</f>
        <v>3925</v>
      </c>
      <c r="B8" t="str">
        <f>Totaler!B8:B127</f>
        <v>Loddsalg inntekter</v>
      </c>
      <c r="C8" s="22">
        <v>0</v>
      </c>
      <c r="D8" s="8"/>
      <c r="E8" s="7"/>
      <c r="F8" s="8">
        <v>80500</v>
      </c>
      <c r="G8" s="7"/>
      <c r="H8" s="8">
        <v>0</v>
      </c>
      <c r="I8" s="7"/>
    </row>
    <row r="9" spans="1:9" x14ac:dyDescent="0.3">
      <c r="A9">
        <f>Totaler!A9:B128</f>
        <v>3926</v>
      </c>
      <c r="B9" t="str">
        <f>Totaler!B9:B128</f>
        <v>Poengrenn Langrenn</v>
      </c>
      <c r="C9" s="22">
        <v>0</v>
      </c>
      <c r="D9" s="8"/>
      <c r="E9" s="7"/>
      <c r="F9" s="8"/>
      <c r="G9" s="7"/>
      <c r="H9" s="8"/>
      <c r="I9" s="7"/>
    </row>
    <row r="10" spans="1:9" x14ac:dyDescent="0.3">
      <c r="A10">
        <v>3927</v>
      </c>
      <c r="B10" t="s">
        <v>129</v>
      </c>
      <c r="C10" s="22">
        <v>0</v>
      </c>
      <c r="D10" s="8"/>
      <c r="E10" s="7"/>
      <c r="F10" s="8"/>
      <c r="G10" s="7"/>
      <c r="H10" s="8"/>
      <c r="I10" s="7"/>
    </row>
    <row r="11" spans="1:9" x14ac:dyDescent="0.3">
      <c r="A11">
        <v>3928</v>
      </c>
      <c r="B11" t="s">
        <v>130</v>
      </c>
      <c r="C11" s="22">
        <v>0</v>
      </c>
      <c r="D11" s="8">
        <v>-5080</v>
      </c>
      <c r="E11" s="7"/>
      <c r="F11" s="8">
        <v>-6300</v>
      </c>
      <c r="G11" s="14">
        <v>-6000</v>
      </c>
      <c r="H11" s="8">
        <v>-6040</v>
      </c>
      <c r="I11" s="14">
        <v>-6000</v>
      </c>
    </row>
    <row r="12" spans="1:9" x14ac:dyDescent="0.3">
      <c r="A12">
        <v>3232</v>
      </c>
      <c r="B12" t="s">
        <v>161</v>
      </c>
      <c r="C12" s="22">
        <v>0</v>
      </c>
      <c r="D12" s="22">
        <v>0</v>
      </c>
      <c r="E12" s="7"/>
      <c r="F12" s="8"/>
      <c r="G12" s="14"/>
      <c r="H12" s="8"/>
    </row>
    <row r="13" spans="1:9" x14ac:dyDescent="0.3">
      <c r="A13">
        <f>Totaler!A13:B129</f>
        <v>3950</v>
      </c>
      <c r="B13" t="str">
        <f>Totaler!B13:B129</f>
        <v>Inntekter  Fotballskole</v>
      </c>
      <c r="C13" s="22">
        <v>0</v>
      </c>
      <c r="D13" s="8"/>
      <c r="E13" s="7"/>
      <c r="F13" s="8"/>
      <c r="G13" s="7"/>
      <c r="H13" s="8"/>
      <c r="I13" s="7"/>
    </row>
    <row r="14" spans="1:9" x14ac:dyDescent="0.3">
      <c r="A14">
        <f>Totaler!A14:B130</f>
        <v>3957</v>
      </c>
      <c r="B14" t="str">
        <f>Totaler!B14:B130</f>
        <v>Lotteri/loddsalg julecup</v>
      </c>
      <c r="C14" s="22">
        <v>0</v>
      </c>
      <c r="D14" s="8"/>
      <c r="E14" s="7"/>
      <c r="F14" s="8"/>
      <c r="G14" s="7"/>
      <c r="H14" s="8"/>
      <c r="I14" s="7"/>
    </row>
    <row r="15" spans="1:9" x14ac:dyDescent="0.3">
      <c r="A15">
        <f>Totaler!A15:B131</f>
        <v>3958</v>
      </c>
      <c r="B15" t="str">
        <f>Totaler!B15:B131</f>
        <v>Sponsorstøtte julecup</v>
      </c>
      <c r="C15" s="22">
        <v>0</v>
      </c>
      <c r="D15" s="8"/>
      <c r="E15" s="7"/>
      <c r="F15" s="8"/>
      <c r="G15" s="7"/>
      <c r="H15" s="8"/>
      <c r="I15" s="7"/>
    </row>
    <row r="16" spans="1:9" x14ac:dyDescent="0.3">
      <c r="A16">
        <f>Totaler!A16:B132</f>
        <v>3960</v>
      </c>
      <c r="B16" t="str">
        <f>Totaler!B16:B132</f>
        <v>Bingo lotteri andre innt</v>
      </c>
      <c r="C16" s="22">
        <v>60000</v>
      </c>
      <c r="D16" s="8">
        <v>85700</v>
      </c>
      <c r="E16" s="7">
        <v>85000</v>
      </c>
      <c r="F16" s="8">
        <v>0</v>
      </c>
      <c r="G16" s="7">
        <v>85000</v>
      </c>
      <c r="H16" s="8">
        <v>48660</v>
      </c>
      <c r="I16" s="7">
        <v>85000</v>
      </c>
    </row>
    <row r="17" spans="1:9" x14ac:dyDescent="0.3">
      <c r="A17">
        <f>Totaler!A17:B133</f>
        <v>3961</v>
      </c>
      <c r="B17" t="str">
        <f>Totaler!B17:B133</f>
        <v xml:space="preserve">Andre inntekter </v>
      </c>
      <c r="C17" s="22">
        <v>15000</v>
      </c>
      <c r="D17" s="8"/>
      <c r="E17" s="7">
        <v>15000</v>
      </c>
      <c r="F17" s="8"/>
      <c r="G17" s="7">
        <v>10000</v>
      </c>
      <c r="H17" s="8">
        <v>8974</v>
      </c>
      <c r="I17" s="7">
        <v>10000</v>
      </c>
    </row>
    <row r="18" spans="1:9" x14ac:dyDescent="0.3">
      <c r="A18">
        <f>Totaler!A18:B134</f>
        <v>3962</v>
      </c>
      <c r="B18" t="str">
        <f>Totaler!B18:B134</f>
        <v>Salg av klær og utstyr</v>
      </c>
      <c r="C18" s="22">
        <v>0</v>
      </c>
      <c r="D18" s="8"/>
      <c r="E18" s="7"/>
      <c r="F18" s="8"/>
      <c r="G18" s="7"/>
      <c r="H18" s="8"/>
      <c r="I18" s="7"/>
    </row>
    <row r="19" spans="1:9" x14ac:dyDescent="0.3">
      <c r="A19">
        <f>Totaler!A19:B135</f>
        <v>3963</v>
      </c>
      <c r="B19" t="str">
        <f>Totaler!B19:B135</f>
        <v>Inntekter julecup</v>
      </c>
      <c r="C19" s="22">
        <v>0</v>
      </c>
      <c r="D19" s="8"/>
      <c r="E19" s="7"/>
      <c r="F19" s="8"/>
      <c r="G19" s="7"/>
      <c r="H19" s="8"/>
      <c r="I19" s="7"/>
    </row>
    <row r="20" spans="1:9" x14ac:dyDescent="0.3">
      <c r="A20">
        <f>Totaler!A20:B136</f>
        <v>3964</v>
      </c>
      <c r="B20" t="str">
        <f>Totaler!B20:B136</f>
        <v>Julecupen kiosksalg</v>
      </c>
      <c r="C20" s="22">
        <v>0</v>
      </c>
      <c r="D20" s="8"/>
      <c r="E20" s="7"/>
      <c r="F20" s="8"/>
      <c r="G20" s="7"/>
      <c r="H20" s="8"/>
      <c r="I20" s="7"/>
    </row>
    <row r="21" spans="1:9" x14ac:dyDescent="0.3">
      <c r="A21">
        <f>Totaler!A21:B137</f>
        <v>3966</v>
      </c>
      <c r="B21" t="str">
        <f>Totaler!B21:B137</f>
        <v>Inntekt Grasrotandel</v>
      </c>
      <c r="C21" s="22">
        <v>0</v>
      </c>
      <c r="D21" s="8"/>
      <c r="E21" s="7"/>
      <c r="F21" s="8"/>
      <c r="G21" s="7"/>
      <c r="H21" s="8"/>
      <c r="I21" s="7"/>
    </row>
    <row r="22" spans="1:9" x14ac:dyDescent="0.3">
      <c r="A22">
        <f>Totaler!A22:B138</f>
        <v>3967</v>
      </c>
      <c r="B22" t="str">
        <f>Totaler!B22:B138</f>
        <v>Inntekt Idrettsbingo</v>
      </c>
      <c r="C22" s="22">
        <v>0</v>
      </c>
      <c r="D22" s="8"/>
      <c r="E22" s="7"/>
      <c r="F22" s="8"/>
      <c r="G22" s="7"/>
      <c r="H22" s="8"/>
      <c r="I22" s="7"/>
    </row>
    <row r="23" spans="1:9" x14ac:dyDescent="0.3">
      <c r="A23">
        <f>Totaler!A23:B139</f>
        <v>3968</v>
      </c>
      <c r="B23" t="str">
        <f>Totaler!B23:B139</f>
        <v>Salg toalettpapir</v>
      </c>
      <c r="C23" s="22">
        <v>0</v>
      </c>
      <c r="D23" s="8"/>
      <c r="E23" s="7"/>
      <c r="F23" s="8"/>
      <c r="G23" s="7"/>
      <c r="H23" s="8"/>
      <c r="I23" s="7"/>
    </row>
    <row r="24" spans="1:9" x14ac:dyDescent="0.3">
      <c r="A24">
        <f>Totaler!A24:B140</f>
        <v>3971</v>
      </c>
      <c r="B24" t="str">
        <f>Totaler!B24:B140</f>
        <v>Egenandeler samlinger</v>
      </c>
      <c r="C24" s="22">
        <v>0</v>
      </c>
      <c r="D24" s="8"/>
      <c r="E24" s="7"/>
      <c r="F24" s="8"/>
      <c r="G24" s="7"/>
      <c r="H24" s="8"/>
      <c r="I24" s="7"/>
    </row>
    <row r="25" spans="1:9" x14ac:dyDescent="0.3">
      <c r="A25">
        <f>Totaler!A25:B141</f>
        <v>3972</v>
      </c>
      <c r="B25" t="str">
        <f>Totaler!B25:B141</f>
        <v>Refusjon utlegg Kunstgressbanen</v>
      </c>
      <c r="C25" s="22">
        <v>0</v>
      </c>
      <c r="D25" s="8"/>
      <c r="E25" s="7"/>
      <c r="F25" s="8"/>
      <c r="G25" s="7"/>
      <c r="H25" s="8"/>
      <c r="I25" s="7"/>
    </row>
    <row r="26" spans="1:9" x14ac:dyDescent="0.3">
      <c r="A26">
        <f>Totaler!A26:B142</f>
        <v>3973</v>
      </c>
      <c r="B26" t="str">
        <f>Totaler!B26:B142</f>
        <v>World Cup Hopp- Inntekter</v>
      </c>
      <c r="C26" s="22">
        <v>0</v>
      </c>
      <c r="D26" s="8"/>
      <c r="E26" s="7"/>
      <c r="F26" s="8"/>
      <c r="G26" s="7"/>
      <c r="H26" s="8"/>
      <c r="I26" s="7"/>
    </row>
    <row r="27" spans="1:9" x14ac:dyDescent="0.3">
      <c r="A27">
        <f>Totaler!A27:B143</f>
        <v>3982</v>
      </c>
      <c r="B27" t="str">
        <f>Totaler!B27:B143</f>
        <v>Internt bidrag fra Fotball</v>
      </c>
      <c r="C27" s="22">
        <v>0</v>
      </c>
      <c r="D27" s="8"/>
      <c r="E27" s="7"/>
      <c r="F27" s="8"/>
      <c r="G27" s="7"/>
      <c r="H27" s="8"/>
      <c r="I27" s="7"/>
    </row>
    <row r="28" spans="1:9" x14ac:dyDescent="0.3">
      <c r="A28">
        <f>Totaler!A28:B144</f>
        <v>3983</v>
      </c>
      <c r="B28" t="str">
        <f>Totaler!B28:B144</f>
        <v>Andre inntekter bane</v>
      </c>
      <c r="C28" s="22">
        <v>0</v>
      </c>
      <c r="D28" s="8"/>
      <c r="E28" s="7"/>
      <c r="F28" s="8"/>
      <c r="G28" s="7"/>
      <c r="H28" s="8"/>
      <c r="I28" s="7"/>
    </row>
    <row r="29" spans="1:9" x14ac:dyDescent="0.3">
      <c r="A29">
        <f>Totaler!A29:B145</f>
        <v>3990</v>
      </c>
      <c r="B29" t="str">
        <f>Totaler!B29:B145</f>
        <v>Økonomisk støtte</v>
      </c>
      <c r="C29" s="22">
        <v>100000</v>
      </c>
      <c r="D29" s="8">
        <v>101812</v>
      </c>
      <c r="E29" s="7">
        <v>100000</v>
      </c>
      <c r="F29" s="8">
        <v>75735</v>
      </c>
      <c r="G29" s="7">
        <v>75000</v>
      </c>
      <c r="H29" s="8">
        <v>102397</v>
      </c>
      <c r="I29" s="7">
        <v>75000</v>
      </c>
    </row>
    <row r="30" spans="1:9" x14ac:dyDescent="0.3">
      <c r="A30" t="str">
        <f>Totaler!A30:B146</f>
        <v>Sum Driftsinntekter</v>
      </c>
      <c r="B30">
        <f>Totaler!B30:B146</f>
        <v>0</v>
      </c>
      <c r="C30" s="20">
        <f t="shared" ref="C30:I30" si="0">SUM(C4:C29)</f>
        <v>418000</v>
      </c>
      <c r="D30">
        <f t="shared" si="0"/>
        <v>422832</v>
      </c>
      <c r="E30" s="7">
        <f t="shared" si="0"/>
        <v>520000</v>
      </c>
      <c r="F30">
        <f t="shared" si="0"/>
        <v>422775</v>
      </c>
      <c r="G30" s="7">
        <f t="shared" si="0"/>
        <v>444000</v>
      </c>
      <c r="H30">
        <f t="shared" si="0"/>
        <v>406431</v>
      </c>
      <c r="I30" s="7">
        <f t="shared" si="0"/>
        <v>434000</v>
      </c>
    </row>
    <row r="31" spans="1:9" x14ac:dyDescent="0.3">
      <c r="A31">
        <f>Totaler!A31:B147</f>
        <v>5000</v>
      </c>
      <c r="B31" t="str">
        <f>Totaler!B31:B147</f>
        <v>Fast Lønn (Hovedlaget)</v>
      </c>
      <c r="C31" s="20">
        <v>0</v>
      </c>
      <c r="D31"/>
      <c r="F31"/>
      <c r="H31"/>
    </row>
    <row r="32" spans="1:9" x14ac:dyDescent="0.3">
      <c r="A32">
        <f>Totaler!A32:B148</f>
        <v>5001</v>
      </c>
      <c r="B32" t="str">
        <f>Totaler!B32:B148</f>
        <v>Lønn uten feriep/arb.avg</v>
      </c>
      <c r="C32" s="20">
        <v>0</v>
      </c>
      <c r="D32">
        <v>53000</v>
      </c>
      <c r="E32">
        <v>50000</v>
      </c>
      <c r="F32">
        <v>38400</v>
      </c>
      <c r="G32">
        <v>50000</v>
      </c>
      <c r="H32">
        <v>45600</v>
      </c>
      <c r="I32">
        <v>50000</v>
      </c>
    </row>
    <row r="33" spans="1:9" x14ac:dyDescent="0.3">
      <c r="A33">
        <v>5006</v>
      </c>
      <c r="B33" t="s">
        <v>135</v>
      </c>
      <c r="C33" s="20">
        <v>0</v>
      </c>
      <c r="D33"/>
      <c r="F33">
        <v>3060</v>
      </c>
      <c r="H33">
        <v>5100</v>
      </c>
    </row>
    <row r="34" spans="1:9" x14ac:dyDescent="0.3">
      <c r="A34">
        <f>Totaler!A34:B149</f>
        <v>5330</v>
      </c>
      <c r="B34" t="str">
        <f>Totaler!B34:B149</f>
        <v>Styrehonrar</v>
      </c>
      <c r="C34" s="20">
        <v>0</v>
      </c>
      <c r="D34"/>
      <c r="F34"/>
      <c r="H34"/>
    </row>
    <row r="35" spans="1:9" x14ac:dyDescent="0.3">
      <c r="A35" t="str">
        <f>Totaler!A35:B150</f>
        <v>Sum Lønn og Godtgjørelser</v>
      </c>
      <c r="B35">
        <f>Totaler!B35:B150</f>
        <v>0</v>
      </c>
      <c r="C35" s="20">
        <f t="shared" ref="C35:I35" si="1">SUM(C31:C34)</f>
        <v>0</v>
      </c>
      <c r="D35">
        <f t="shared" si="1"/>
        <v>53000</v>
      </c>
      <c r="E35">
        <f t="shared" si="1"/>
        <v>50000</v>
      </c>
      <c r="F35">
        <f t="shared" si="1"/>
        <v>41460</v>
      </c>
      <c r="G35">
        <f t="shared" si="1"/>
        <v>50000</v>
      </c>
      <c r="H35">
        <f t="shared" si="1"/>
        <v>50700</v>
      </c>
      <c r="I35">
        <f t="shared" si="1"/>
        <v>50000</v>
      </c>
    </row>
    <row r="36" spans="1:9" x14ac:dyDescent="0.3">
      <c r="A36">
        <f>Totaler!A36:B151</f>
        <v>5400</v>
      </c>
      <c r="B36" t="str">
        <f>Totaler!B36:B151</f>
        <v>Arbeidsgiveravgift</v>
      </c>
      <c r="C36" s="20">
        <v>0</v>
      </c>
      <c r="D36"/>
      <c r="F36">
        <v>431</v>
      </c>
      <c r="H36">
        <v>719</v>
      </c>
    </row>
    <row r="37" spans="1:9" x14ac:dyDescent="0.3">
      <c r="A37" t="str">
        <f>Totaler!A37:B152</f>
        <v>Sum Arbeidsgiveravgift</v>
      </c>
      <c r="B37">
        <f>Totaler!B37:B152</f>
        <v>0</v>
      </c>
      <c r="C37" s="20">
        <f t="shared" ref="C37:I37" si="2">SUM(C36)</f>
        <v>0</v>
      </c>
      <c r="D37">
        <f t="shared" si="2"/>
        <v>0</v>
      </c>
      <c r="E37">
        <f t="shared" si="2"/>
        <v>0</v>
      </c>
      <c r="F37">
        <f t="shared" si="2"/>
        <v>431</v>
      </c>
      <c r="G37">
        <f t="shared" si="2"/>
        <v>0</v>
      </c>
      <c r="H37">
        <f t="shared" si="2"/>
        <v>719</v>
      </c>
      <c r="I37">
        <f t="shared" si="2"/>
        <v>0</v>
      </c>
    </row>
    <row r="38" spans="1:9" x14ac:dyDescent="0.3">
      <c r="A38" t="str">
        <f>Totaler!A38:B153</f>
        <v>SUM PERSONALKOSTNADER</v>
      </c>
      <c r="B38">
        <f>Totaler!B38:B153</f>
        <v>0</v>
      </c>
      <c r="C38" s="20">
        <f t="shared" ref="C38:I38" si="3">SUM(C35+C37)</f>
        <v>0</v>
      </c>
      <c r="D38">
        <f t="shared" si="3"/>
        <v>53000</v>
      </c>
      <c r="E38">
        <f t="shared" si="3"/>
        <v>50000</v>
      </c>
      <c r="F38">
        <f t="shared" si="3"/>
        <v>41891</v>
      </c>
      <c r="G38">
        <f t="shared" si="3"/>
        <v>50000</v>
      </c>
      <c r="H38">
        <f t="shared" si="3"/>
        <v>51419</v>
      </c>
      <c r="I38">
        <f t="shared" si="3"/>
        <v>50000</v>
      </c>
    </row>
    <row r="39" spans="1:9" x14ac:dyDescent="0.3">
      <c r="A39">
        <f>Totaler!A39:B154</f>
        <v>6000</v>
      </c>
      <c r="B39" t="str">
        <f>Totaler!B39:B154</f>
        <v>Avskrivninger banen</v>
      </c>
      <c r="C39" s="20">
        <v>0</v>
      </c>
      <c r="D39"/>
      <c r="F39"/>
      <c r="H39"/>
    </row>
    <row r="40" spans="1:9" x14ac:dyDescent="0.3">
      <c r="A40">
        <f>Totaler!A40:B155</f>
        <v>6014</v>
      </c>
      <c r="B40" t="str">
        <f>Totaler!B40:B155</f>
        <v>Avskrivning saltsilo</v>
      </c>
      <c r="C40" s="20">
        <v>0</v>
      </c>
      <c r="D40"/>
      <c r="F40"/>
      <c r="H40"/>
    </row>
    <row r="41" spans="1:9" x14ac:dyDescent="0.3">
      <c r="A41">
        <f>Totaler!A41:B156</f>
        <v>6015</v>
      </c>
      <c r="B41" t="str">
        <f>Totaler!B41:B156</f>
        <v>Avskrivning kopimaskin</v>
      </c>
      <c r="C41" s="20">
        <v>0</v>
      </c>
      <c r="D41"/>
      <c r="F41"/>
      <c r="H41"/>
    </row>
    <row r="42" spans="1:9" x14ac:dyDescent="0.3">
      <c r="A42">
        <f>Totaler!A42:B157</f>
        <v>6018</v>
      </c>
      <c r="B42" t="str">
        <f>Totaler!B42:B157</f>
        <v>Avsskrivning kiosk</v>
      </c>
      <c r="C42" s="20">
        <v>0</v>
      </c>
      <c r="D42"/>
      <c r="F42"/>
      <c r="H42"/>
    </row>
    <row r="43" spans="1:9" x14ac:dyDescent="0.3">
      <c r="A43" t="str">
        <f>Totaler!A43:B158</f>
        <v>Sum avskrivninger</v>
      </c>
      <c r="B43">
        <f>Totaler!B43:B158</f>
        <v>0</v>
      </c>
      <c r="C43" s="20">
        <f t="shared" ref="C43:I43" si="4">SUM(C39:C42)</f>
        <v>0</v>
      </c>
      <c r="D43">
        <f t="shared" si="4"/>
        <v>0</v>
      </c>
      <c r="E43">
        <f t="shared" si="4"/>
        <v>0</v>
      </c>
      <c r="F43">
        <f t="shared" si="4"/>
        <v>0</v>
      </c>
      <c r="G43">
        <f t="shared" si="4"/>
        <v>0</v>
      </c>
      <c r="H43">
        <f t="shared" si="4"/>
        <v>0</v>
      </c>
      <c r="I43">
        <f t="shared" si="4"/>
        <v>0</v>
      </c>
    </row>
    <row r="44" spans="1:9" x14ac:dyDescent="0.3">
      <c r="A44">
        <f>Totaler!A44:B159</f>
        <v>6300</v>
      </c>
      <c r="B44" t="str">
        <f>Totaler!B44:B159</f>
        <v>Leie lokaler</v>
      </c>
      <c r="C44" s="20">
        <v>2000</v>
      </c>
      <c r="D44">
        <v>1480</v>
      </c>
      <c r="F44">
        <v>32050</v>
      </c>
      <c r="G44">
        <v>2000</v>
      </c>
      <c r="H44">
        <v>0</v>
      </c>
      <c r="I44">
        <v>0</v>
      </c>
    </row>
    <row r="45" spans="1:9" x14ac:dyDescent="0.3">
      <c r="A45">
        <f>Totaler!A45:B160</f>
        <v>6301</v>
      </c>
      <c r="B45" t="str">
        <f>Totaler!B45:B160</f>
        <v>Leie baner</v>
      </c>
      <c r="C45" s="20">
        <v>75000</v>
      </c>
      <c r="D45">
        <v>89236</v>
      </c>
      <c r="E45">
        <v>160000</v>
      </c>
      <c r="F45">
        <v>114987</v>
      </c>
      <c r="G45">
        <v>100000</v>
      </c>
      <c r="H45">
        <v>119750</v>
      </c>
      <c r="I45">
        <v>120000</v>
      </c>
    </row>
    <row r="46" spans="1:9" x14ac:dyDescent="0.3">
      <c r="A46">
        <f>Totaler!A46:B161</f>
        <v>6360</v>
      </c>
      <c r="B46" t="str">
        <f>Totaler!B46:B161</f>
        <v>Renhold</v>
      </c>
      <c r="C46" s="20">
        <v>0</v>
      </c>
      <c r="D46"/>
      <c r="F46" t="s">
        <v>125</v>
      </c>
      <c r="H46" t="s">
        <v>125</v>
      </c>
    </row>
    <row r="47" spans="1:9" x14ac:dyDescent="0.3">
      <c r="A47">
        <f>Totaler!A47:B162</f>
        <v>6380</v>
      </c>
      <c r="B47" t="str">
        <f>Totaler!B47:B162</f>
        <v>Hallprosjekt/Flatåshallen</v>
      </c>
      <c r="C47" s="20">
        <v>0</v>
      </c>
      <c r="D47"/>
      <c r="F47"/>
      <c r="H47"/>
    </row>
    <row r="48" spans="1:9" x14ac:dyDescent="0.3">
      <c r="A48">
        <f>Totaler!A48:B163</f>
        <v>6390</v>
      </c>
      <c r="B48" t="str">
        <f>Totaler!B48:B163</f>
        <v>Annen lokalkostnader/banekostn</v>
      </c>
      <c r="C48" s="20">
        <v>0</v>
      </c>
      <c r="D48"/>
      <c r="F48">
        <v>1636</v>
      </c>
      <c r="H48">
        <v>0</v>
      </c>
    </row>
    <row r="49" spans="1:10" x14ac:dyDescent="0.3">
      <c r="A49" t="str">
        <f>Totaler!A49:B164</f>
        <v>Sum Kostnader Lokaler</v>
      </c>
      <c r="B49">
        <f>Totaler!B49:B164</f>
        <v>0</v>
      </c>
      <c r="C49" s="20">
        <f t="shared" ref="C49:I49" si="5">SUM(C44:C48)</f>
        <v>77000</v>
      </c>
      <c r="D49">
        <f t="shared" si="5"/>
        <v>90716</v>
      </c>
      <c r="E49">
        <f t="shared" si="5"/>
        <v>160000</v>
      </c>
      <c r="F49">
        <f t="shared" si="5"/>
        <v>148673</v>
      </c>
      <c r="G49">
        <f t="shared" si="5"/>
        <v>102000</v>
      </c>
      <c r="H49">
        <f t="shared" si="5"/>
        <v>119750</v>
      </c>
      <c r="I49">
        <f t="shared" si="5"/>
        <v>120000</v>
      </c>
    </row>
    <row r="50" spans="1:10" x14ac:dyDescent="0.3">
      <c r="A50">
        <f>Totaler!A50:B165</f>
        <v>6540</v>
      </c>
      <c r="B50" t="str">
        <f>Totaler!B50:B165</f>
        <v>Inventar</v>
      </c>
      <c r="C50" s="20">
        <v>10000</v>
      </c>
      <c r="D50"/>
      <c r="E50">
        <v>10000</v>
      </c>
      <c r="F50">
        <v>8331</v>
      </c>
      <c r="G50">
        <v>10000</v>
      </c>
      <c r="H50">
        <v>5461</v>
      </c>
      <c r="I50">
        <v>10000</v>
      </c>
    </row>
    <row r="51" spans="1:10" x14ac:dyDescent="0.3">
      <c r="A51">
        <f>Totaler!A51:B166</f>
        <v>6542</v>
      </c>
      <c r="B51" t="str">
        <f>Totaler!B51:B166</f>
        <v>Nett, mål utstyr til Kgressbanen</v>
      </c>
      <c r="C51" s="20">
        <v>0</v>
      </c>
      <c r="D51"/>
      <c r="F51"/>
      <c r="H51" s="132">
        <v>2442</v>
      </c>
      <c r="J51" s="132" t="s">
        <v>210</v>
      </c>
    </row>
    <row r="52" spans="1:10" x14ac:dyDescent="0.3">
      <c r="A52">
        <f>Totaler!A52:B167</f>
        <v>6551</v>
      </c>
      <c r="B52" t="str">
        <f>Totaler!B52:B167</f>
        <v>Datautstyr</v>
      </c>
      <c r="C52" s="20">
        <v>0</v>
      </c>
      <c r="D52"/>
      <c r="E52">
        <v>4000</v>
      </c>
      <c r="F52"/>
      <c r="G52">
        <v>0</v>
      </c>
      <c r="H52"/>
      <c r="I52">
        <v>0</v>
      </c>
    </row>
    <row r="53" spans="1:10" x14ac:dyDescent="0.3">
      <c r="A53">
        <f>Totaler!A53:B168</f>
        <v>6552</v>
      </c>
      <c r="B53" t="str">
        <f>Totaler!B53:B168</f>
        <v>Kunstgressbanen mellomregning</v>
      </c>
      <c r="C53" s="20">
        <v>0</v>
      </c>
      <c r="D53">
        <v>0</v>
      </c>
      <c r="F53">
        <v>0</v>
      </c>
      <c r="H53">
        <v>0</v>
      </c>
    </row>
    <row r="54" spans="1:10" x14ac:dyDescent="0.3">
      <c r="A54">
        <f>Totaler!A54:B169</f>
        <v>6553</v>
      </c>
      <c r="B54" t="str">
        <f>Totaler!B54:B169</f>
        <v>Driftskostn. Kunstgressb.</v>
      </c>
      <c r="C54" s="20">
        <v>0</v>
      </c>
      <c r="D54"/>
      <c r="F54"/>
      <c r="H54"/>
    </row>
    <row r="55" spans="1:10" x14ac:dyDescent="0.3">
      <c r="A55">
        <f>Totaler!A55:B170</f>
        <v>6554</v>
      </c>
      <c r="B55" t="s">
        <v>139</v>
      </c>
      <c r="C55" s="20">
        <v>5000</v>
      </c>
      <c r="D55">
        <v>4799</v>
      </c>
      <c r="F55">
        <v>3450</v>
      </c>
      <c r="G55">
        <v>4000</v>
      </c>
      <c r="H55">
        <v>3550</v>
      </c>
      <c r="I55">
        <v>5000</v>
      </c>
    </row>
    <row r="56" spans="1:10" x14ac:dyDescent="0.3">
      <c r="A56">
        <f>Totaler!A56:B171</f>
        <v>6555</v>
      </c>
      <c r="B56" t="str">
        <f>Totaler!B56:B171</f>
        <v>Drift traktor/vinterbane</v>
      </c>
      <c r="C56" s="20">
        <v>0</v>
      </c>
      <c r="D56"/>
      <c r="F56"/>
      <c r="H56"/>
    </row>
    <row r="57" spans="1:10" x14ac:dyDescent="0.3">
      <c r="A57">
        <v>6563</v>
      </c>
      <c r="B57" t="s">
        <v>132</v>
      </c>
      <c r="C57" s="20">
        <v>0</v>
      </c>
      <c r="D57"/>
      <c r="F57">
        <v>299</v>
      </c>
      <c r="H57">
        <v>0</v>
      </c>
    </row>
    <row r="58" spans="1:10" x14ac:dyDescent="0.3">
      <c r="A58" t="str">
        <f>Totaler!A58:B172</f>
        <v>Sum kostnader Driftsmateriell</v>
      </c>
      <c r="B58">
        <f>Totaler!B58:B172</f>
        <v>0</v>
      </c>
      <c r="C58" s="20">
        <f>SUM(C50:C56)</f>
        <v>15000</v>
      </c>
      <c r="D58">
        <f>SUM(D50:D56)</f>
        <v>4799</v>
      </c>
      <c r="E58">
        <f>SUM(E50:E56)</f>
        <v>14000</v>
      </c>
      <c r="F58">
        <f>SUM(F50:F57)</f>
        <v>12080</v>
      </c>
      <c r="G58">
        <f>SUM(G50:G56)</f>
        <v>14000</v>
      </c>
      <c r="H58">
        <f>SUM(H50:H57)</f>
        <v>11453</v>
      </c>
      <c r="I58">
        <f>SUM(I50:I56)</f>
        <v>15000</v>
      </c>
    </row>
    <row r="59" spans="1:10" x14ac:dyDescent="0.3">
      <c r="A59">
        <f>Totaler!A59:B173</f>
        <v>6700</v>
      </c>
      <c r="B59" t="str">
        <f>Totaler!B59:B173</f>
        <v>Revisjonshonorar</v>
      </c>
      <c r="C59" s="20">
        <v>0</v>
      </c>
      <c r="D59"/>
      <c r="F59"/>
      <c r="H59"/>
    </row>
    <row r="60" spans="1:10" x14ac:dyDescent="0.3">
      <c r="A60">
        <f>Totaler!A60:B174</f>
        <v>6705</v>
      </c>
      <c r="B60" t="str">
        <f>Totaler!B60:B174</f>
        <v>Regnskapshonorar Folde Regnskap</v>
      </c>
      <c r="C60" s="20">
        <v>0</v>
      </c>
      <c r="D60"/>
      <c r="F60"/>
      <c r="H60"/>
    </row>
    <row r="61" spans="1:10" x14ac:dyDescent="0.3">
      <c r="A61">
        <f>Totaler!A61:B175</f>
        <v>6706</v>
      </c>
      <c r="B61" t="str">
        <f>Totaler!B61:B175</f>
        <v>Regnskapshonorar StyreWeb</v>
      </c>
      <c r="C61" s="20">
        <v>0</v>
      </c>
      <c r="D61"/>
      <c r="F61">
        <v>2525</v>
      </c>
      <c r="G61">
        <v>2000</v>
      </c>
      <c r="H61">
        <v>2757</v>
      </c>
      <c r="I61">
        <v>2000</v>
      </c>
    </row>
    <row r="62" spans="1:10" x14ac:dyDescent="0.3">
      <c r="A62" t="str">
        <f>Totaler!A62:B176</f>
        <v>Sum Regnskapstjenester</v>
      </c>
      <c r="B62">
        <f>Totaler!B62:B176</f>
        <v>0</v>
      </c>
      <c r="C62" s="20">
        <f t="shared" ref="C62:I62" si="6">SUM(C59:C61)</f>
        <v>0</v>
      </c>
      <c r="D62">
        <f t="shared" si="6"/>
        <v>0</v>
      </c>
      <c r="E62">
        <f t="shared" si="6"/>
        <v>0</v>
      </c>
      <c r="F62">
        <f t="shared" si="6"/>
        <v>2525</v>
      </c>
      <c r="G62">
        <f t="shared" si="6"/>
        <v>2000</v>
      </c>
      <c r="H62">
        <f t="shared" si="6"/>
        <v>2757</v>
      </c>
      <c r="I62">
        <f t="shared" si="6"/>
        <v>2000</v>
      </c>
    </row>
    <row r="63" spans="1:10" x14ac:dyDescent="0.3">
      <c r="A63">
        <f>Totaler!A63:B177</f>
        <v>6800</v>
      </c>
      <c r="B63" t="str">
        <f>Totaler!B63:B177</f>
        <v>Kontorrekvisita</v>
      </c>
      <c r="C63" s="20">
        <v>0</v>
      </c>
      <c r="D63"/>
      <c r="F63">
        <v>929</v>
      </c>
      <c r="H63">
        <v>0</v>
      </c>
    </row>
    <row r="64" spans="1:10" x14ac:dyDescent="0.3">
      <c r="A64">
        <f>Totaler!A64:B178</f>
        <v>6890</v>
      </c>
      <c r="B64" t="str">
        <f>Totaler!B64:B178</f>
        <v>Annen Kontorkostnad</v>
      </c>
      <c r="C64" s="20">
        <v>0</v>
      </c>
      <c r="D64"/>
      <c r="F64">
        <v>321</v>
      </c>
      <c r="H64">
        <v>0</v>
      </c>
    </row>
    <row r="65" spans="1:10" x14ac:dyDescent="0.3">
      <c r="A65">
        <v>6820</v>
      </c>
      <c r="B65" t="s">
        <v>133</v>
      </c>
      <c r="C65" s="20">
        <v>0</v>
      </c>
      <c r="D65"/>
      <c r="F65"/>
      <c r="H65"/>
    </row>
    <row r="66" spans="1:10" x14ac:dyDescent="0.3">
      <c r="A66">
        <v>6840</v>
      </c>
      <c r="B66" t="s">
        <v>134</v>
      </c>
      <c r="C66" s="20">
        <f ca="1">'Avd 1 - Hovedlaget'!C6+C66:Q658:C180</f>
        <v>0</v>
      </c>
      <c r="D66"/>
      <c r="F66"/>
      <c r="H66"/>
    </row>
    <row r="67" spans="1:10" x14ac:dyDescent="0.3">
      <c r="A67">
        <v>7322</v>
      </c>
      <c r="B67" t="s">
        <v>136</v>
      </c>
      <c r="C67" s="20">
        <f ca="1">'Avd 1 - Hovedlaget'!C7+C67:Q659:C181</f>
        <v>0</v>
      </c>
      <c r="D67"/>
      <c r="F67"/>
      <c r="H67"/>
    </row>
    <row r="68" spans="1:10" x14ac:dyDescent="0.3">
      <c r="A68" t="str">
        <f>Totaler!A68:B179</f>
        <v>Sum Kontorrekvisita</v>
      </c>
      <c r="B68">
        <f>Totaler!B68:B179</f>
        <v>0</v>
      </c>
      <c r="C68" s="20">
        <f t="shared" ref="C68:I68" si="7">SUM(C63:C64)</f>
        <v>0</v>
      </c>
      <c r="D68">
        <f t="shared" si="7"/>
        <v>0</v>
      </c>
      <c r="E68">
        <f t="shared" si="7"/>
        <v>0</v>
      </c>
      <c r="F68">
        <f t="shared" si="7"/>
        <v>1250</v>
      </c>
      <c r="G68">
        <f t="shared" si="7"/>
        <v>0</v>
      </c>
      <c r="H68">
        <f t="shared" si="7"/>
        <v>0</v>
      </c>
      <c r="I68">
        <f t="shared" si="7"/>
        <v>0</v>
      </c>
    </row>
    <row r="69" spans="1:10" x14ac:dyDescent="0.3">
      <c r="A69">
        <f>Totaler!A69:B180</f>
        <v>6903</v>
      </c>
      <c r="B69" t="str">
        <f>Totaler!B69:B180</f>
        <v>Mobiltelefon</v>
      </c>
      <c r="C69" s="20">
        <v>0</v>
      </c>
      <c r="D69"/>
      <c r="F69"/>
      <c r="H69"/>
    </row>
    <row r="70" spans="1:10" x14ac:dyDescent="0.3">
      <c r="A70">
        <f>Totaler!A70:B181</f>
        <v>6907</v>
      </c>
      <c r="B70" t="str">
        <f>Totaler!B70:B181</f>
        <v>Datakommunikasjon</v>
      </c>
      <c r="C70" s="20">
        <v>0</v>
      </c>
      <c r="D70"/>
      <c r="F70"/>
      <c r="H70"/>
    </row>
    <row r="71" spans="1:10" x14ac:dyDescent="0.3">
      <c r="A71">
        <f>Totaler!A71:B182</f>
        <v>6940</v>
      </c>
      <c r="B71" t="str">
        <f>Totaler!B71:B182</f>
        <v>Porto</v>
      </c>
      <c r="C71" s="20">
        <v>0</v>
      </c>
      <c r="D71"/>
      <c r="F71"/>
      <c r="H71">
        <v>32</v>
      </c>
    </row>
    <row r="72" spans="1:10" x14ac:dyDescent="0.3">
      <c r="A72" t="str">
        <f>Totaler!A72:B183</f>
        <v>Sum Telefon og Porto</v>
      </c>
      <c r="B72">
        <f>Totaler!B72:B183</f>
        <v>0</v>
      </c>
      <c r="C72" s="20">
        <f t="shared" ref="C72:I72" si="8">SUM(C69:C71)</f>
        <v>0</v>
      </c>
      <c r="D72">
        <f t="shared" si="8"/>
        <v>0</v>
      </c>
      <c r="E72">
        <f t="shared" si="8"/>
        <v>0</v>
      </c>
      <c r="F72">
        <f t="shared" si="8"/>
        <v>0</v>
      </c>
      <c r="G72">
        <f t="shared" si="8"/>
        <v>0</v>
      </c>
      <c r="H72">
        <f t="shared" si="8"/>
        <v>32</v>
      </c>
      <c r="I72">
        <f t="shared" si="8"/>
        <v>0</v>
      </c>
    </row>
    <row r="73" spans="1:10" x14ac:dyDescent="0.3">
      <c r="A73">
        <f>Totaler!A73:B184</f>
        <v>7100</v>
      </c>
      <c r="B73" t="str">
        <f>Totaler!B73:B184</f>
        <v>Bilgodtgjørelse</v>
      </c>
      <c r="C73" s="20">
        <v>0</v>
      </c>
      <c r="D73"/>
      <c r="F73">
        <v>5256</v>
      </c>
      <c r="H73">
        <v>0</v>
      </c>
    </row>
    <row r="74" spans="1:10" x14ac:dyDescent="0.3">
      <c r="A74">
        <f>Totaler!A74:B185</f>
        <v>7101</v>
      </c>
      <c r="B74" t="str">
        <f>Totaler!B74:B185</f>
        <v>Kmgodtgjørelse ikke oppgpl</v>
      </c>
      <c r="C74" s="20">
        <v>0</v>
      </c>
      <c r="D74">
        <v>5490</v>
      </c>
      <c r="E74">
        <v>10000</v>
      </c>
      <c r="F74">
        <v>0</v>
      </c>
      <c r="G74">
        <v>10000</v>
      </c>
      <c r="H74">
        <v>0</v>
      </c>
      <c r="I74">
        <v>5000</v>
      </c>
    </row>
    <row r="75" spans="1:10" x14ac:dyDescent="0.3">
      <c r="A75">
        <f>Totaler!A75:B186</f>
        <v>7140</v>
      </c>
      <c r="B75" t="str">
        <f>Totaler!B75:B186</f>
        <v>Reisekostnader</v>
      </c>
      <c r="C75" s="20">
        <v>0</v>
      </c>
      <c r="D75"/>
      <c r="F75"/>
      <c r="G75">
        <v>1000</v>
      </c>
      <c r="H75">
        <v>5000</v>
      </c>
      <c r="I75">
        <v>0</v>
      </c>
    </row>
    <row r="76" spans="1:10" x14ac:dyDescent="0.3">
      <c r="A76" t="str">
        <f>Totaler!A76:B187</f>
        <v>Sum Reise og diettgodtgjørelse</v>
      </c>
      <c r="C76" s="20">
        <f t="shared" ref="C76:I76" si="9">SUM(C73:C75)</f>
        <v>0</v>
      </c>
      <c r="D76">
        <f t="shared" si="9"/>
        <v>5490</v>
      </c>
      <c r="E76">
        <f t="shared" si="9"/>
        <v>10000</v>
      </c>
      <c r="F76">
        <f t="shared" si="9"/>
        <v>5256</v>
      </c>
      <c r="G76">
        <f t="shared" si="9"/>
        <v>11000</v>
      </c>
      <c r="H76">
        <f t="shared" si="9"/>
        <v>5000</v>
      </c>
      <c r="I76">
        <f t="shared" si="9"/>
        <v>5000</v>
      </c>
    </row>
    <row r="77" spans="1:10" x14ac:dyDescent="0.3">
      <c r="A77">
        <f>Totaler!A77:B188</f>
        <v>7410</v>
      </c>
      <c r="B77" t="str">
        <f>Totaler!B77:B188</f>
        <v>Tilskudd lag</v>
      </c>
      <c r="C77" s="20">
        <v>60000</v>
      </c>
      <c r="D77"/>
      <c r="F77"/>
      <c r="H77"/>
    </row>
    <row r="78" spans="1:10" x14ac:dyDescent="0.3">
      <c r="A78">
        <f>Totaler!A78:B189</f>
        <v>7420</v>
      </c>
      <c r="B78" t="str">
        <f>Totaler!B78:B189</f>
        <v>Intern støtte avdelinger</v>
      </c>
      <c r="C78" s="20">
        <v>0</v>
      </c>
      <c r="D78">
        <v>53200</v>
      </c>
      <c r="E78">
        <v>60000</v>
      </c>
      <c r="F78">
        <v>88050</v>
      </c>
      <c r="G78">
        <v>50000</v>
      </c>
      <c r="H78">
        <v>15023</v>
      </c>
      <c r="I78">
        <v>50000</v>
      </c>
      <c r="J78" t="s">
        <v>211</v>
      </c>
    </row>
    <row r="79" spans="1:10" x14ac:dyDescent="0.3">
      <c r="A79">
        <f>Totaler!A79:B190</f>
        <v>7430</v>
      </c>
      <c r="B79" t="str">
        <f>Totaler!B79:B190</f>
        <v>Gaver</v>
      </c>
      <c r="C79" s="20">
        <v>10000</v>
      </c>
      <c r="D79">
        <v>404</v>
      </c>
      <c r="F79">
        <v>1580</v>
      </c>
      <c r="H79">
        <v>1595</v>
      </c>
    </row>
    <row r="80" spans="1:10" x14ac:dyDescent="0.3">
      <c r="A80">
        <v>7600</v>
      </c>
      <c r="B80" t="s">
        <v>131</v>
      </c>
      <c r="C80" s="20">
        <v>0</v>
      </c>
      <c r="D80">
        <v>7275</v>
      </c>
      <c r="E80">
        <v>8000</v>
      </c>
      <c r="F80">
        <v>5960</v>
      </c>
      <c r="G80">
        <v>7000</v>
      </c>
      <c r="H80">
        <v>9130</v>
      </c>
      <c r="I80">
        <v>7000</v>
      </c>
    </row>
    <row r="81" spans="1:10" x14ac:dyDescent="0.3">
      <c r="A81" t="str">
        <f>Totaler!A81:B191</f>
        <v>Sum Kontingenter og gaver</v>
      </c>
      <c r="C81" s="20">
        <f t="shared" ref="C81:I81" si="10">SUM(C77:C80)</f>
        <v>70000</v>
      </c>
      <c r="D81">
        <f t="shared" si="10"/>
        <v>60879</v>
      </c>
      <c r="E81">
        <f t="shared" si="10"/>
        <v>68000</v>
      </c>
      <c r="F81">
        <f t="shared" si="10"/>
        <v>95590</v>
      </c>
      <c r="G81">
        <f t="shared" si="10"/>
        <v>57000</v>
      </c>
      <c r="H81">
        <f t="shared" si="10"/>
        <v>25748</v>
      </c>
      <c r="I81">
        <f t="shared" si="10"/>
        <v>57000</v>
      </c>
    </row>
    <row r="82" spans="1:10" x14ac:dyDescent="0.3">
      <c r="A82">
        <f>Totaler!A82:B192</f>
        <v>7500</v>
      </c>
      <c r="B82" t="str">
        <f>Totaler!B82:B192</f>
        <v>Forsikringspremie</v>
      </c>
      <c r="C82" s="20">
        <v>0</v>
      </c>
      <c r="D82"/>
      <c r="F82"/>
      <c r="H82"/>
    </row>
    <row r="83" spans="1:10" x14ac:dyDescent="0.3">
      <c r="A83" t="str">
        <f>Totaler!A83:B193</f>
        <v>Sum forsikring og garantier</v>
      </c>
      <c r="C83" s="20">
        <f t="shared" ref="C83:I83" si="11">SUM(C82)</f>
        <v>0</v>
      </c>
      <c r="D83">
        <f t="shared" si="11"/>
        <v>0</v>
      </c>
      <c r="E83">
        <f t="shared" si="11"/>
        <v>0</v>
      </c>
      <c r="F83">
        <f t="shared" si="11"/>
        <v>0</v>
      </c>
      <c r="G83">
        <f t="shared" si="11"/>
        <v>0</v>
      </c>
      <c r="H83">
        <f t="shared" si="11"/>
        <v>0</v>
      </c>
      <c r="I83">
        <f t="shared" si="11"/>
        <v>0</v>
      </c>
    </row>
    <row r="84" spans="1:10" x14ac:dyDescent="0.3">
      <c r="A84">
        <v>4301</v>
      </c>
      <c r="B84" t="s">
        <v>162</v>
      </c>
      <c r="D84"/>
      <c r="F84"/>
      <c r="H84" s="132">
        <v>1155</v>
      </c>
      <c r="J84" s="132" t="s">
        <v>212</v>
      </c>
    </row>
    <row r="85" spans="1:10" x14ac:dyDescent="0.3">
      <c r="A85">
        <v>7710</v>
      </c>
      <c r="B85" t="s">
        <v>137</v>
      </c>
      <c r="C85" s="20">
        <v>69999</v>
      </c>
      <c r="D85"/>
      <c r="F85"/>
      <c r="G85">
        <v>1000</v>
      </c>
      <c r="H85"/>
      <c r="I85">
        <v>0</v>
      </c>
    </row>
    <row r="86" spans="1:10" x14ac:dyDescent="0.3">
      <c r="A86">
        <f>Totaler!A86:B194</f>
        <v>7730</v>
      </c>
      <c r="B86" t="str">
        <f>Totaler!B86:B194</f>
        <v>Idrettsutstyr, rekvisita</v>
      </c>
      <c r="C86" s="20">
        <v>70000</v>
      </c>
      <c r="D86">
        <v>47550</v>
      </c>
      <c r="E86">
        <v>50000</v>
      </c>
      <c r="F86">
        <v>20163</v>
      </c>
      <c r="G86">
        <v>20000</v>
      </c>
      <c r="H86">
        <v>64489</v>
      </c>
      <c r="I86">
        <v>20000</v>
      </c>
    </row>
    <row r="87" spans="1:10" x14ac:dyDescent="0.3">
      <c r="A87">
        <f>Totaler!A87:B195</f>
        <v>7731</v>
      </c>
      <c r="B87" t="str">
        <f>Totaler!B87:B195</f>
        <v>Skadeutgifter</v>
      </c>
      <c r="C87" s="20">
        <v>0</v>
      </c>
      <c r="D87"/>
      <c r="F87"/>
      <c r="H87"/>
    </row>
    <row r="88" spans="1:10" x14ac:dyDescent="0.3">
      <c r="A88">
        <f>Totaler!A88:B196</f>
        <v>7750</v>
      </c>
      <c r="B88" t="str">
        <f>Totaler!B88:B196</f>
        <v>Kostnader Fotballskole</v>
      </c>
      <c r="C88" s="20">
        <v>0</v>
      </c>
      <c r="D88"/>
      <c r="F88"/>
      <c r="H88"/>
    </row>
    <row r="89" spans="1:10" x14ac:dyDescent="0.3">
      <c r="A89">
        <f>Totaler!A89:B197</f>
        <v>7751</v>
      </c>
      <c r="B89" t="str">
        <f>Totaler!B89:B197</f>
        <v>Parkering Langrenn</v>
      </c>
      <c r="C89" s="20">
        <v>0</v>
      </c>
      <c r="D89"/>
      <c r="F89"/>
      <c r="H89"/>
    </row>
    <row r="90" spans="1:10" x14ac:dyDescent="0.3">
      <c r="A90">
        <f>Totaler!A90:B198</f>
        <v>7752</v>
      </c>
      <c r="B90" t="str">
        <f>Totaler!B90:B198</f>
        <v>S-trøndelag Skikrets -lodd</v>
      </c>
      <c r="C90" s="20">
        <v>0</v>
      </c>
      <c r="D90"/>
      <c r="F90">
        <v>7406</v>
      </c>
      <c r="H90" s="132">
        <v>8006</v>
      </c>
      <c r="J90" s="132" t="s">
        <v>213</v>
      </c>
    </row>
    <row r="91" spans="1:10" x14ac:dyDescent="0.3">
      <c r="A91">
        <f>Totaler!A91:B199</f>
        <v>7753</v>
      </c>
      <c r="B91" t="str">
        <f>Totaler!B91:B199</f>
        <v>Poengrenn</v>
      </c>
      <c r="C91" s="20">
        <v>0</v>
      </c>
      <c r="D91">
        <v>2353</v>
      </c>
      <c r="F91">
        <v>0</v>
      </c>
      <c r="H91">
        <v>0</v>
      </c>
    </row>
    <row r="92" spans="1:10" x14ac:dyDescent="0.3">
      <c r="A92">
        <f>Totaler!A92:B200</f>
        <v>7760</v>
      </c>
      <c r="B92" t="str">
        <f>Totaler!B92:B200</f>
        <v>Idrettsfaglig utdannelse</v>
      </c>
      <c r="C92" s="20">
        <v>11000</v>
      </c>
      <c r="D92">
        <v>20818</v>
      </c>
      <c r="E92">
        <v>20000</v>
      </c>
      <c r="F92">
        <v>25407</v>
      </c>
      <c r="G92">
        <v>25000</v>
      </c>
      <c r="H92">
        <v>20719</v>
      </c>
      <c r="I92">
        <v>25000</v>
      </c>
    </row>
    <row r="93" spans="1:10" x14ac:dyDescent="0.3">
      <c r="A93">
        <f>Totaler!A93:B201</f>
        <v>7761</v>
      </c>
      <c r="B93" t="str">
        <f>Totaler!B93:B201</f>
        <v>Overgang spillere</v>
      </c>
      <c r="C93" s="20">
        <v>0</v>
      </c>
      <c r="D93">
        <v>515</v>
      </c>
      <c r="F93">
        <v>0</v>
      </c>
      <c r="G93">
        <v>3000</v>
      </c>
      <c r="H93">
        <v>0</v>
      </c>
      <c r="I93">
        <v>3000</v>
      </c>
    </row>
    <row r="94" spans="1:10" x14ac:dyDescent="0.3">
      <c r="A94">
        <f>Totaler!A94:B202</f>
        <v>7762</v>
      </c>
      <c r="B94" t="str">
        <f>Totaler!B94:B202</f>
        <v>Kostnader arrangement</v>
      </c>
      <c r="C94" s="20">
        <v>0</v>
      </c>
      <c r="D94"/>
      <c r="F94"/>
      <c r="H94"/>
    </row>
    <row r="95" spans="1:10" x14ac:dyDescent="0.3">
      <c r="A95">
        <f>Totaler!A95:B203</f>
        <v>7763</v>
      </c>
      <c r="B95" t="str">
        <f>Totaler!B95:B203</f>
        <v>Julecup Fotball halleie</v>
      </c>
      <c r="C95" s="20">
        <v>0</v>
      </c>
      <c r="D95"/>
      <c r="F95"/>
      <c r="H95"/>
    </row>
    <row r="96" spans="1:10" x14ac:dyDescent="0.3">
      <c r="A96">
        <f>Totaler!A96:B204</f>
        <v>7764</v>
      </c>
      <c r="B96" t="str">
        <f>Totaler!B96:B204</f>
        <v>Julecup Godtgjørelse</v>
      </c>
      <c r="C96" s="20">
        <v>0</v>
      </c>
      <c r="D96"/>
      <c r="F96"/>
      <c r="H96"/>
    </row>
    <row r="97" spans="1:9" x14ac:dyDescent="0.3">
      <c r="A97">
        <f>Totaler!A97:B205</f>
        <v>7765</v>
      </c>
      <c r="B97" t="str">
        <f>Totaler!B97:B205</f>
        <v>Julecup dommerutgifter</v>
      </c>
      <c r="C97" s="20">
        <v>0</v>
      </c>
      <c r="D97"/>
      <c r="F97"/>
      <c r="H97"/>
    </row>
    <row r="98" spans="1:9" x14ac:dyDescent="0.3">
      <c r="A98">
        <f>Totaler!A98:B206</f>
        <v>7766</v>
      </c>
      <c r="B98" t="str">
        <f>Totaler!B98:B206</f>
        <v>Julecup premier</v>
      </c>
      <c r="C98" s="20">
        <v>0</v>
      </c>
      <c r="D98"/>
      <c r="F98"/>
      <c r="H98"/>
    </row>
    <row r="99" spans="1:9" x14ac:dyDescent="0.3">
      <c r="A99">
        <f>Totaler!A99:B207</f>
        <v>7767</v>
      </c>
      <c r="B99" t="str">
        <f>Totaler!B99:B207</f>
        <v>Julecup varekjøp kiosk</v>
      </c>
      <c r="C99" s="20">
        <v>0</v>
      </c>
      <c r="D99"/>
      <c r="F99"/>
      <c r="H99"/>
    </row>
    <row r="100" spans="1:9" x14ac:dyDescent="0.3">
      <c r="A100">
        <f>Totaler!A100:B208</f>
        <v>7768</v>
      </c>
      <c r="B100" t="str">
        <f>Totaler!B100:B208</f>
        <v>Julecup rekvisita</v>
      </c>
      <c r="C100" s="20">
        <v>0</v>
      </c>
      <c r="D100"/>
      <c r="F100"/>
      <c r="H100"/>
    </row>
    <row r="101" spans="1:9" x14ac:dyDescent="0.3">
      <c r="A101">
        <v>7769</v>
      </c>
      <c r="B101" t="s">
        <v>129</v>
      </c>
      <c r="C101" s="20">
        <v>0</v>
      </c>
      <c r="D101"/>
      <c r="F101"/>
      <c r="H101"/>
    </row>
    <row r="102" spans="1:9" x14ac:dyDescent="0.3">
      <c r="A102">
        <f>Totaler!A102:B209</f>
        <v>7770</v>
      </c>
      <c r="B102" t="str">
        <f>Totaler!B102:B209</f>
        <v>Påmeldingsgebyr stevner</v>
      </c>
      <c r="C102" s="20">
        <v>70000</v>
      </c>
      <c r="D102">
        <v>73390</v>
      </c>
      <c r="E102">
        <v>75000</v>
      </c>
      <c r="F102">
        <v>100169</v>
      </c>
      <c r="G102">
        <v>75000</v>
      </c>
      <c r="H102">
        <v>85193</v>
      </c>
      <c r="I102">
        <v>75000</v>
      </c>
    </row>
    <row r="103" spans="1:9" x14ac:dyDescent="0.3">
      <c r="A103">
        <f>Totaler!A103:B210</f>
        <v>7772</v>
      </c>
      <c r="B103" t="str">
        <f>Totaler!B103:B210</f>
        <v>Treningssamlinger</v>
      </c>
      <c r="C103" s="20">
        <v>50000</v>
      </c>
      <c r="D103">
        <v>15947</v>
      </c>
      <c r="E103">
        <v>20000</v>
      </c>
      <c r="F103">
        <v>0</v>
      </c>
      <c r="G103">
        <v>20000</v>
      </c>
      <c r="H103">
        <v>0</v>
      </c>
      <c r="I103">
        <v>0</v>
      </c>
    </row>
    <row r="104" spans="1:9" x14ac:dyDescent="0.3">
      <c r="A104">
        <f>Totaler!A104:B211</f>
        <v>7773</v>
      </c>
      <c r="B104" t="str">
        <f>Totaler!B104:B211</f>
        <v>Kjøp toalettpapir</v>
      </c>
      <c r="C104" s="20">
        <v>0</v>
      </c>
      <c r="D104"/>
      <c r="F104"/>
      <c r="H104"/>
    </row>
    <row r="105" spans="1:9" x14ac:dyDescent="0.3">
      <c r="A105">
        <f>Totaler!A105:B212</f>
        <v>7774</v>
      </c>
      <c r="B105" t="str">
        <f>Totaler!B105:B212</f>
        <v>Kjøp dugnadsvarer</v>
      </c>
      <c r="C105" s="20">
        <v>0</v>
      </c>
      <c r="D105"/>
      <c r="F105"/>
      <c r="H105"/>
    </row>
    <row r="106" spans="1:9" x14ac:dyDescent="0.3">
      <c r="A106">
        <f>Totaler!A106:B213</f>
        <v>7775</v>
      </c>
      <c r="B106" t="str">
        <f>Totaler!B106:B213</f>
        <v>World Cup Utgifter</v>
      </c>
      <c r="C106" s="20">
        <v>0</v>
      </c>
      <c r="D106"/>
      <c r="F106"/>
      <c r="H106"/>
    </row>
    <row r="107" spans="1:9" x14ac:dyDescent="0.3">
      <c r="A107">
        <f>Totaler!A107:B214</f>
        <v>7780</v>
      </c>
      <c r="B107" t="str">
        <f>Totaler!B107:B214</f>
        <v>Servering møter</v>
      </c>
      <c r="C107" s="20">
        <v>5000</v>
      </c>
      <c r="D107">
        <v>1785</v>
      </c>
      <c r="E107">
        <v>3000</v>
      </c>
      <c r="F107">
        <v>7694</v>
      </c>
      <c r="G107">
        <v>5000</v>
      </c>
      <c r="H107">
        <v>7039</v>
      </c>
      <c r="I107">
        <v>5000</v>
      </c>
    </row>
    <row r="108" spans="1:9" x14ac:dyDescent="0.3">
      <c r="A108">
        <f>Totaler!A108:B215</f>
        <v>7790</v>
      </c>
      <c r="B108" t="str">
        <f>Totaler!B108:B215</f>
        <v>Andre kostnader</v>
      </c>
      <c r="C108" s="20">
        <v>30000</v>
      </c>
      <c r="D108">
        <v>233</v>
      </c>
      <c r="E108">
        <v>20000</v>
      </c>
      <c r="F108">
        <v>-500</v>
      </c>
      <c r="G108">
        <v>30000</v>
      </c>
      <c r="H108">
        <v>152</v>
      </c>
      <c r="I108">
        <v>22000</v>
      </c>
    </row>
    <row r="109" spans="1:9" x14ac:dyDescent="0.3">
      <c r="A109">
        <f>Totaler!A109:B216</f>
        <v>7791</v>
      </c>
      <c r="B109" t="str">
        <f>Totaler!B109:B216</f>
        <v>Dommerutgifter</v>
      </c>
      <c r="C109" s="20">
        <v>30000</v>
      </c>
      <c r="D109">
        <v>33162</v>
      </c>
      <c r="E109">
        <v>35000</v>
      </c>
      <c r="F109">
        <v>19808</v>
      </c>
      <c r="G109">
        <v>35000</v>
      </c>
      <c r="H109">
        <v>32117</v>
      </c>
      <c r="I109">
        <v>35000</v>
      </c>
    </row>
    <row r="110" spans="1:9" x14ac:dyDescent="0.3">
      <c r="A110">
        <f>Totaler!A110:B217</f>
        <v>7830</v>
      </c>
      <c r="B110" t="str">
        <f>Totaler!B110:B217</f>
        <v>Tap fordringer</v>
      </c>
      <c r="C110" s="20">
        <v>0</v>
      </c>
      <c r="D110">
        <v>5170</v>
      </c>
      <c r="F110">
        <v>1800</v>
      </c>
      <c r="H110">
        <v>6600</v>
      </c>
    </row>
    <row r="111" spans="1:9" x14ac:dyDescent="0.3">
      <c r="A111" t="str">
        <f>Totaler!A111:B218</f>
        <v>Sum Andre Kostnader</v>
      </c>
      <c r="B111">
        <f>Totaler!B111:B218</f>
        <v>0</v>
      </c>
      <c r="C111" s="20">
        <f>SUM(C86:C110)</f>
        <v>266000</v>
      </c>
      <c r="D111">
        <f>SUM(D85:D110)</f>
        <v>200923</v>
      </c>
      <c r="E111">
        <f>SUM(E86:E110)</f>
        <v>223000</v>
      </c>
      <c r="F111">
        <f>SUM(F85:F110)</f>
        <v>181947</v>
      </c>
      <c r="G111">
        <f>SUM(G86:G110)</f>
        <v>213000</v>
      </c>
      <c r="H111">
        <f>SUM(H84:H110)</f>
        <v>225470</v>
      </c>
      <c r="I111">
        <f>SUM(I86:I110)</f>
        <v>185000</v>
      </c>
    </row>
    <row r="112" spans="1:9" x14ac:dyDescent="0.3">
      <c r="A112" t="str">
        <f>Totaler!A112:B219</f>
        <v>SUM KOSTNADER</v>
      </c>
      <c r="B112">
        <f>Totaler!B112:B219</f>
        <v>0</v>
      </c>
      <c r="C112" s="20">
        <f>SUM(C111+C83+C81+C76+C72+C68+C62+C58+C49+C43+C38+K42)</f>
        <v>428000</v>
      </c>
      <c r="D112">
        <f>SUM(D111+D83+D81+D76+D72+D68+D62+D58+D49+D43+D38)</f>
        <v>415807</v>
      </c>
      <c r="E112">
        <f>SUM(E111+E83+E81+E76+E72+E68+E62+E58+E49+E43+E38+L42)</f>
        <v>525000</v>
      </c>
      <c r="F112">
        <f>SUM(F111+F83+F81+F76+F72+F68+F62+F58+F49+F43+F38)</f>
        <v>489212</v>
      </c>
      <c r="G112">
        <f>SUM(G111+G83+G81+G76+G72+G68+G62+G58+G49+G43+G38+N42)</f>
        <v>449000</v>
      </c>
      <c r="H112">
        <f>SUM(H111+H83+H81+H76+H72+H68+H62+H58+H49+H43+H38)</f>
        <v>441629</v>
      </c>
      <c r="I112">
        <f>SUM(I111+I83+I81+I76+I72+I68+I62+I58+I49+I43+I38+P42)</f>
        <v>434000</v>
      </c>
    </row>
    <row r="113" spans="1:11" x14ac:dyDescent="0.3">
      <c r="A113" t="str">
        <f>Totaler!A113:B220</f>
        <v>DRIFTSRESULTAT</v>
      </c>
      <c r="B113">
        <f>Totaler!B113:B220</f>
        <v>0</v>
      </c>
      <c r="C113" s="20">
        <f t="shared" ref="C113:I113" si="12">SUM(C30-C112)</f>
        <v>-10000</v>
      </c>
      <c r="D113">
        <f t="shared" si="12"/>
        <v>7025</v>
      </c>
      <c r="E113">
        <f t="shared" si="12"/>
        <v>-5000</v>
      </c>
      <c r="F113">
        <f t="shared" si="12"/>
        <v>-66437</v>
      </c>
      <c r="G113">
        <f t="shared" si="12"/>
        <v>-5000</v>
      </c>
      <c r="H113">
        <f t="shared" si="12"/>
        <v>-35198</v>
      </c>
      <c r="I113">
        <f t="shared" si="12"/>
        <v>0</v>
      </c>
    </row>
    <row r="114" spans="1:11" x14ac:dyDescent="0.3">
      <c r="A114">
        <f>Totaler!A114:B221</f>
        <v>8050</v>
      </c>
      <c r="B114" t="str">
        <f>Totaler!B114:B221</f>
        <v>Annen Renteinntekt</v>
      </c>
      <c r="C114" s="20">
        <v>0</v>
      </c>
      <c r="D114"/>
      <c r="F114">
        <v>5530</v>
      </c>
      <c r="H114">
        <v>0</v>
      </c>
    </row>
    <row r="115" spans="1:11" x14ac:dyDescent="0.3">
      <c r="A115">
        <f>Totaler!A115:B222</f>
        <v>8051</v>
      </c>
      <c r="B115" t="str">
        <f>Totaler!B115:B222</f>
        <v>Renteinntekt bankinnskudd</v>
      </c>
      <c r="C115" s="20">
        <v>15000</v>
      </c>
      <c r="D115">
        <v>10821</v>
      </c>
      <c r="E115">
        <v>10000</v>
      </c>
      <c r="F115">
        <v>936</v>
      </c>
      <c r="G115">
        <v>10000</v>
      </c>
      <c r="H115">
        <v>836</v>
      </c>
      <c r="I115">
        <v>0</v>
      </c>
    </row>
    <row r="116" spans="1:11" x14ac:dyDescent="0.3">
      <c r="A116">
        <f>Totaler!A116:B223</f>
        <v>8055</v>
      </c>
      <c r="B116" t="str">
        <f>Totaler!B116:B223</f>
        <v>Renteinntekt kundefordringer</v>
      </c>
      <c r="C116" s="20">
        <v>0</v>
      </c>
      <c r="D116">
        <v>2440</v>
      </c>
      <c r="F116">
        <v>0</v>
      </c>
      <c r="H116">
        <v>0</v>
      </c>
    </row>
    <row r="117" spans="1:11" x14ac:dyDescent="0.3">
      <c r="A117" t="str">
        <f>Totaler!A117:B224</f>
        <v>Sum Finansinntekter</v>
      </c>
      <c r="C117" s="20">
        <f t="shared" ref="C117:I117" si="13">SUM(C114:C116)</f>
        <v>15000</v>
      </c>
      <c r="D117">
        <f t="shared" si="13"/>
        <v>13261</v>
      </c>
      <c r="E117">
        <f t="shared" si="13"/>
        <v>10000</v>
      </c>
      <c r="F117">
        <f t="shared" si="13"/>
        <v>6466</v>
      </c>
      <c r="G117">
        <f t="shared" si="13"/>
        <v>10000</v>
      </c>
      <c r="H117">
        <f t="shared" si="13"/>
        <v>836</v>
      </c>
      <c r="I117">
        <f t="shared" si="13"/>
        <v>0</v>
      </c>
    </row>
    <row r="118" spans="1:11" x14ac:dyDescent="0.3">
      <c r="A118">
        <f>Totaler!A118:B225</f>
        <v>8150</v>
      </c>
      <c r="B118" t="str">
        <f>Totaler!B118:B225</f>
        <v>Annen Rentekostnad</v>
      </c>
      <c r="C118" s="20">
        <v>0</v>
      </c>
      <c r="D118"/>
      <c r="F118"/>
      <c r="H118"/>
    </row>
    <row r="119" spans="1:11" x14ac:dyDescent="0.3">
      <c r="A119">
        <f>Totaler!A119:B226</f>
        <v>8155</v>
      </c>
      <c r="B119" t="str">
        <f>Totaler!B119:B226</f>
        <v>Rentekostnader leverandører</v>
      </c>
      <c r="C119" s="20">
        <v>0</v>
      </c>
      <c r="D119"/>
      <c r="F119"/>
      <c r="H119"/>
    </row>
    <row r="120" spans="1:11" x14ac:dyDescent="0.3">
      <c r="A120">
        <f>Totaler!A120:B227</f>
        <v>8170</v>
      </c>
      <c r="B120" t="str">
        <f>Totaler!B120:B227</f>
        <v>Annen Finanskostnad</v>
      </c>
      <c r="C120" s="20">
        <v>5000</v>
      </c>
      <c r="D120">
        <v>4489</v>
      </c>
      <c r="E120">
        <v>5000</v>
      </c>
      <c r="F120">
        <v>4113</v>
      </c>
      <c r="G120">
        <v>5000</v>
      </c>
      <c r="H120">
        <v>3746</v>
      </c>
      <c r="I120">
        <v>0</v>
      </c>
    </row>
    <row r="121" spans="1:11" x14ac:dyDescent="0.3">
      <c r="A121" t="str">
        <f>Totaler!A121:B228</f>
        <v>Sum finanskostnader</v>
      </c>
      <c r="C121" s="20">
        <f>SUM(C118:C120)</f>
        <v>5000</v>
      </c>
      <c r="D121">
        <f>SUM(D118:D120)</f>
        <v>4489</v>
      </c>
      <c r="E121">
        <f>SUM(E118:E120)</f>
        <v>5000</v>
      </c>
      <c r="F121">
        <v>4112</v>
      </c>
      <c r="G121">
        <f>SUM(G118:G120)</f>
        <v>5000</v>
      </c>
      <c r="H121">
        <f>SUM(H118:H120)</f>
        <v>3746</v>
      </c>
      <c r="I121">
        <f>SUM(I118:I120)</f>
        <v>0</v>
      </c>
    </row>
    <row r="122" spans="1:11" x14ac:dyDescent="0.3">
      <c r="A122" t="str">
        <f>Totaler!A122:B229</f>
        <v>FINANSRESULTAT</v>
      </c>
      <c r="C122" s="20">
        <f t="shared" ref="C122:I122" si="14">SUM(C117-C121)</f>
        <v>10000</v>
      </c>
      <c r="D122">
        <f t="shared" si="14"/>
        <v>8772</v>
      </c>
      <c r="E122">
        <f t="shared" si="14"/>
        <v>5000</v>
      </c>
      <c r="F122">
        <f t="shared" si="14"/>
        <v>2354</v>
      </c>
      <c r="G122">
        <f t="shared" si="14"/>
        <v>5000</v>
      </c>
      <c r="H122">
        <f t="shared" si="14"/>
        <v>-2910</v>
      </c>
      <c r="I122">
        <f t="shared" si="14"/>
        <v>0</v>
      </c>
      <c r="K122">
        <v>38107</v>
      </c>
    </row>
    <row r="123" spans="1:11" x14ac:dyDescent="0.3">
      <c r="A123" t="str">
        <f>Totaler!A123:B230</f>
        <v>ORDINÆRT ÅRSRESULTAT</v>
      </c>
      <c r="C123" s="20">
        <f t="shared" ref="C123:I123" si="15">SUM(C113+C122)</f>
        <v>0</v>
      </c>
      <c r="D123">
        <f t="shared" si="15"/>
        <v>15797</v>
      </c>
      <c r="E123" s="12">
        <f t="shared" si="15"/>
        <v>0</v>
      </c>
      <c r="F123">
        <f t="shared" si="15"/>
        <v>-64083</v>
      </c>
      <c r="G123" s="12">
        <f t="shared" si="15"/>
        <v>0</v>
      </c>
      <c r="H123">
        <f t="shared" si="15"/>
        <v>-38108</v>
      </c>
      <c r="I123" s="12">
        <f t="shared" si="15"/>
        <v>0</v>
      </c>
      <c r="K123">
        <v>36953</v>
      </c>
    </row>
    <row r="124" spans="1:11" x14ac:dyDescent="0.3">
      <c r="K124">
        <f>SUM(K122-K123)</f>
        <v>1154</v>
      </c>
    </row>
    <row r="126" spans="1:11" x14ac:dyDescent="0.3">
      <c r="E126" s="48"/>
      <c r="G126" s="48"/>
      <c r="I126" s="4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3"/>
  <sheetViews>
    <sheetView topLeftCell="A99" workbookViewId="0">
      <selection activeCell="H124" sqref="H124"/>
    </sheetView>
  </sheetViews>
  <sheetFormatPr baseColWidth="10" defaultRowHeight="14.4" x14ac:dyDescent="0.3"/>
  <cols>
    <col min="2" max="2" width="30.109375" customWidth="1"/>
    <col min="8" max="8" width="11.5546875" style="113"/>
  </cols>
  <sheetData>
    <row r="1" spans="1:10" ht="31.2" x14ac:dyDescent="0.3">
      <c r="A1" s="1" t="s">
        <v>0</v>
      </c>
      <c r="C1" s="1">
        <v>2017</v>
      </c>
      <c r="D1" s="1" t="s">
        <v>128</v>
      </c>
      <c r="E1" s="1">
        <v>2018</v>
      </c>
      <c r="F1" s="1" t="s">
        <v>128</v>
      </c>
      <c r="G1" s="55" t="s">
        <v>144</v>
      </c>
      <c r="H1" s="114" t="s">
        <v>128</v>
      </c>
      <c r="I1" s="119" t="s">
        <v>158</v>
      </c>
      <c r="J1" s="113"/>
    </row>
    <row r="2" spans="1:10" x14ac:dyDescent="0.3">
      <c r="A2" s="2" t="s">
        <v>119</v>
      </c>
      <c r="B2" s="2" t="s">
        <v>120</v>
      </c>
      <c r="D2" s="40">
        <v>43100</v>
      </c>
      <c r="F2" s="40">
        <v>43465</v>
      </c>
      <c r="H2" s="118">
        <v>43830</v>
      </c>
      <c r="I2" s="40"/>
      <c r="J2" s="113"/>
    </row>
    <row r="4" spans="1:10" x14ac:dyDescent="0.3">
      <c r="A4">
        <f>Totaler!A4:B123</f>
        <v>3921</v>
      </c>
      <c r="B4" t="str">
        <f>Totaler!B4:B123</f>
        <v xml:space="preserve">Medlemskontingent </v>
      </c>
      <c r="C4" s="5">
        <v>0</v>
      </c>
      <c r="D4" s="5"/>
      <c r="E4" s="5"/>
      <c r="F4" s="5"/>
      <c r="G4" s="5"/>
      <c r="H4" s="115"/>
      <c r="I4" s="5"/>
      <c r="J4" s="113"/>
    </row>
    <row r="5" spans="1:10" x14ac:dyDescent="0.3">
      <c r="A5">
        <f>Totaler!A5:B124</f>
        <v>3922</v>
      </c>
      <c r="B5" t="str">
        <f>Totaler!B5:B124</f>
        <v>Treningsavgift</v>
      </c>
      <c r="C5" s="8">
        <v>25600</v>
      </c>
      <c r="D5" s="8">
        <v>27200</v>
      </c>
      <c r="E5" s="8">
        <v>29600</v>
      </c>
      <c r="F5" s="8">
        <v>24000</v>
      </c>
      <c r="G5" s="8">
        <v>28000</v>
      </c>
      <c r="H5" s="116">
        <v>28800</v>
      </c>
      <c r="I5" s="8">
        <v>28800</v>
      </c>
      <c r="J5" s="113" t="s">
        <v>180</v>
      </c>
    </row>
    <row r="6" spans="1:10" x14ac:dyDescent="0.3">
      <c r="A6">
        <f>Totaler!A6:B125</f>
        <v>3923</v>
      </c>
      <c r="B6" t="str">
        <f>Totaler!B6:B125</f>
        <v>Vintertreningsavgift</v>
      </c>
      <c r="C6" s="8">
        <v>0</v>
      </c>
      <c r="D6" s="8"/>
      <c r="E6" s="8"/>
      <c r="F6" s="8"/>
      <c r="G6" s="8"/>
      <c r="H6" s="116"/>
      <c r="I6" s="8"/>
      <c r="J6" s="113"/>
    </row>
    <row r="7" spans="1:10" x14ac:dyDescent="0.3">
      <c r="A7">
        <f>Totaler!A7:B126</f>
        <v>3924</v>
      </c>
      <c r="B7" t="str">
        <f>Totaler!B7:B126</f>
        <v>Parkering Langrenn</v>
      </c>
      <c r="C7" s="8">
        <v>0</v>
      </c>
      <c r="D7" s="8"/>
      <c r="E7" s="8"/>
      <c r="F7" s="8"/>
      <c r="G7" s="8"/>
      <c r="H7" s="116"/>
      <c r="I7" s="8"/>
      <c r="J7" s="113"/>
    </row>
    <row r="8" spans="1:10" x14ac:dyDescent="0.3">
      <c r="A8">
        <f>Totaler!A8:B127</f>
        <v>3925</v>
      </c>
      <c r="B8" t="str">
        <f>Totaler!B8:B127</f>
        <v>Loddsalg inntekter</v>
      </c>
      <c r="C8" s="8">
        <v>0</v>
      </c>
      <c r="D8" s="8"/>
      <c r="E8" s="8"/>
      <c r="F8" s="8"/>
      <c r="G8" s="8"/>
      <c r="H8" s="116"/>
      <c r="I8" s="8"/>
      <c r="J8" s="113"/>
    </row>
    <row r="9" spans="1:10" x14ac:dyDescent="0.3">
      <c r="A9">
        <f>Totaler!A9:B128</f>
        <v>3926</v>
      </c>
      <c r="B9" t="str">
        <f>Totaler!B9:B128</f>
        <v>Poengrenn Langrenn</v>
      </c>
      <c r="C9" s="8">
        <v>0</v>
      </c>
      <c r="D9" s="8"/>
      <c r="E9" s="8"/>
      <c r="F9" s="8"/>
      <c r="G9" s="8"/>
      <c r="H9" s="116"/>
      <c r="I9" s="8"/>
      <c r="J9" s="113"/>
    </row>
    <row r="10" spans="1:10" x14ac:dyDescent="0.3">
      <c r="A10">
        <v>3927</v>
      </c>
      <c r="B10" t="s">
        <v>129</v>
      </c>
      <c r="C10" s="8">
        <v>0</v>
      </c>
      <c r="D10" s="8"/>
      <c r="E10" s="8"/>
      <c r="F10" s="8"/>
      <c r="G10" s="8"/>
      <c r="H10" s="116"/>
      <c r="I10" s="8"/>
      <c r="J10" s="113"/>
    </row>
    <row r="11" spans="1:10" x14ac:dyDescent="0.3">
      <c r="A11">
        <v>3928</v>
      </c>
      <c r="B11" t="s">
        <v>130</v>
      </c>
      <c r="C11" s="8">
        <v>0</v>
      </c>
      <c r="D11" s="8"/>
      <c r="E11" s="8"/>
      <c r="F11" s="8"/>
      <c r="G11" s="8"/>
      <c r="H11" s="116"/>
      <c r="I11" s="8"/>
      <c r="J11" s="113"/>
    </row>
    <row r="12" spans="1:10" x14ac:dyDescent="0.3">
      <c r="A12">
        <v>3232</v>
      </c>
      <c r="B12" t="s">
        <v>161</v>
      </c>
      <c r="C12" s="8">
        <v>0</v>
      </c>
      <c r="D12" s="8">
        <v>0</v>
      </c>
      <c r="E12" s="8"/>
      <c r="F12" s="8"/>
      <c r="G12" s="8"/>
      <c r="H12" s="116"/>
      <c r="I12" s="8"/>
      <c r="J12" s="113"/>
    </row>
    <row r="13" spans="1:10" x14ac:dyDescent="0.3">
      <c r="A13">
        <f>Totaler!A13:B129</f>
        <v>3950</v>
      </c>
      <c r="B13" t="str">
        <f>Totaler!B13:B129</f>
        <v>Inntekter  Fotballskole</v>
      </c>
      <c r="C13" s="8">
        <v>0</v>
      </c>
      <c r="D13" s="8"/>
      <c r="E13" s="8"/>
      <c r="F13" s="8"/>
      <c r="G13" s="8"/>
      <c r="H13" s="116"/>
      <c r="I13" s="8"/>
      <c r="J13" s="113"/>
    </row>
    <row r="14" spans="1:10" x14ac:dyDescent="0.3">
      <c r="A14">
        <f>Totaler!A14:B130</f>
        <v>3957</v>
      </c>
      <c r="B14" t="str">
        <f>Totaler!B14:B130</f>
        <v>Lotteri/loddsalg julecup</v>
      </c>
      <c r="C14" s="8">
        <v>0</v>
      </c>
      <c r="D14" s="8"/>
      <c r="E14" s="8"/>
      <c r="F14" s="8"/>
      <c r="G14" s="8"/>
      <c r="H14" s="116"/>
      <c r="I14" s="8"/>
      <c r="J14" s="113"/>
    </row>
    <row r="15" spans="1:10" x14ac:dyDescent="0.3">
      <c r="A15">
        <f>Totaler!A15:B131</f>
        <v>3958</v>
      </c>
      <c r="B15" t="str">
        <f>Totaler!B15:B131</f>
        <v>Sponsorstøtte julecup</v>
      </c>
      <c r="C15" s="8">
        <v>0</v>
      </c>
      <c r="D15" s="8"/>
      <c r="E15" s="8"/>
      <c r="F15" s="8"/>
      <c r="G15" s="8"/>
      <c r="H15" s="116"/>
      <c r="I15" s="8"/>
      <c r="J15" s="113"/>
    </row>
    <row r="16" spans="1:10" x14ac:dyDescent="0.3">
      <c r="A16">
        <f>Totaler!A16:B132</f>
        <v>3960</v>
      </c>
      <c r="B16" t="str">
        <f>Totaler!B16:B132</f>
        <v>Bingo lotteri andre innt</v>
      </c>
      <c r="C16" s="8">
        <v>0</v>
      </c>
      <c r="D16" s="8"/>
      <c r="E16" s="8"/>
      <c r="F16" s="8"/>
      <c r="G16" s="8"/>
      <c r="H16" s="116"/>
      <c r="I16" s="8"/>
      <c r="J16" s="113"/>
    </row>
    <row r="17" spans="1:10" x14ac:dyDescent="0.3">
      <c r="A17">
        <f>Totaler!A17:B133</f>
        <v>3961</v>
      </c>
      <c r="B17" t="str">
        <f>Totaler!B17:B133</f>
        <v xml:space="preserve">Andre inntekter </v>
      </c>
      <c r="C17" s="8">
        <v>0</v>
      </c>
      <c r="D17" s="8"/>
      <c r="E17" s="8"/>
      <c r="F17" s="8">
        <v>4028</v>
      </c>
      <c r="G17" s="8"/>
      <c r="H17" s="116">
        <v>27198</v>
      </c>
      <c r="I17" s="8">
        <v>0</v>
      </c>
      <c r="J17" s="113"/>
    </row>
    <row r="18" spans="1:10" x14ac:dyDescent="0.3">
      <c r="A18">
        <f>Totaler!A18:B134</f>
        <v>3962</v>
      </c>
      <c r="B18" t="str">
        <f>Totaler!B18:B134</f>
        <v>Salg av klær og utstyr</v>
      </c>
      <c r="C18" s="8">
        <v>0</v>
      </c>
      <c r="D18" s="8"/>
      <c r="E18" s="8"/>
      <c r="F18" s="8"/>
      <c r="G18" s="8"/>
      <c r="H18" s="116"/>
      <c r="I18" s="8"/>
      <c r="J18" s="113"/>
    </row>
    <row r="19" spans="1:10" x14ac:dyDescent="0.3">
      <c r="A19">
        <f>Totaler!A19:B135</f>
        <v>3963</v>
      </c>
      <c r="B19" t="str">
        <f>Totaler!B19:B135</f>
        <v>Inntekter julecup</v>
      </c>
      <c r="C19" s="8">
        <v>0</v>
      </c>
      <c r="D19" s="8"/>
      <c r="E19" s="8"/>
      <c r="F19" s="8"/>
      <c r="G19" s="8"/>
      <c r="H19" s="116"/>
      <c r="I19" s="8"/>
      <c r="J19" s="113"/>
    </row>
    <row r="20" spans="1:10" x14ac:dyDescent="0.3">
      <c r="A20">
        <f>Totaler!A20:B136</f>
        <v>3964</v>
      </c>
      <c r="B20" t="str">
        <f>Totaler!B20:B136</f>
        <v>Julecupen kiosksalg</v>
      </c>
      <c r="C20" s="8">
        <v>0</v>
      </c>
      <c r="D20" s="8"/>
      <c r="E20" s="8"/>
      <c r="F20" s="8"/>
      <c r="G20" s="8"/>
      <c r="H20" s="116"/>
      <c r="I20" s="8"/>
      <c r="J20" s="113"/>
    </row>
    <row r="21" spans="1:10" x14ac:dyDescent="0.3">
      <c r="A21">
        <f>Totaler!A21:B137</f>
        <v>3966</v>
      </c>
      <c r="B21" t="str">
        <f>Totaler!B21:B137</f>
        <v>Inntekt Grasrotandel</v>
      </c>
      <c r="C21" s="8">
        <v>0</v>
      </c>
      <c r="D21" s="8"/>
      <c r="E21" s="8"/>
      <c r="F21" s="8"/>
      <c r="G21" s="8"/>
      <c r="H21" s="116"/>
      <c r="I21" s="8"/>
      <c r="J21" s="113"/>
    </row>
    <row r="22" spans="1:10" x14ac:dyDescent="0.3">
      <c r="A22">
        <f>Totaler!A22:B138</f>
        <v>3967</v>
      </c>
      <c r="B22" t="str">
        <f>Totaler!B22:B138</f>
        <v>Inntekt Idrettsbingo</v>
      </c>
      <c r="C22" s="8">
        <v>0</v>
      </c>
      <c r="D22" s="8"/>
      <c r="E22" s="8"/>
      <c r="F22" s="8"/>
      <c r="G22" s="8"/>
      <c r="H22" s="116"/>
      <c r="I22" s="8"/>
      <c r="J22" s="113"/>
    </row>
    <row r="23" spans="1:10" x14ac:dyDescent="0.3">
      <c r="A23">
        <f>Totaler!A23:B139</f>
        <v>3968</v>
      </c>
      <c r="B23" t="str">
        <f>Totaler!B23:B139</f>
        <v>Salg toalettpapir</v>
      </c>
      <c r="C23" s="8">
        <v>0</v>
      </c>
      <c r="D23" s="8"/>
      <c r="E23" s="8"/>
      <c r="F23" s="8"/>
      <c r="G23" s="8"/>
      <c r="H23" s="116"/>
      <c r="I23" s="8"/>
      <c r="J23" s="113"/>
    </row>
    <row r="24" spans="1:10" x14ac:dyDescent="0.3">
      <c r="A24">
        <f>Totaler!A24:B140</f>
        <v>3971</v>
      </c>
      <c r="B24" t="str">
        <f>Totaler!B24:B140</f>
        <v>Egenandeler samlinger</v>
      </c>
      <c r="C24" s="8">
        <v>100000</v>
      </c>
      <c r="D24" s="8">
        <v>82470</v>
      </c>
      <c r="E24" s="8">
        <v>100000</v>
      </c>
      <c r="F24" s="8">
        <v>159877</v>
      </c>
      <c r="G24" s="8">
        <v>150000</v>
      </c>
      <c r="H24" s="116">
        <v>127485</v>
      </c>
      <c r="I24" s="8">
        <v>100000</v>
      </c>
      <c r="J24" s="113" t="s">
        <v>181</v>
      </c>
    </row>
    <row r="25" spans="1:10" x14ac:dyDescent="0.3">
      <c r="A25">
        <f>Totaler!A25:B141</f>
        <v>3972</v>
      </c>
      <c r="B25" t="str">
        <f>Totaler!B25:B141</f>
        <v>Refusjon utlegg Kunstgressbanen</v>
      </c>
      <c r="C25" s="8">
        <v>0</v>
      </c>
      <c r="D25" s="8"/>
      <c r="E25" s="8"/>
      <c r="F25" s="8"/>
      <c r="G25" s="8"/>
      <c r="H25" s="116"/>
      <c r="I25" s="8"/>
      <c r="J25" s="113"/>
    </row>
    <row r="26" spans="1:10" x14ac:dyDescent="0.3">
      <c r="A26">
        <f>Totaler!A26:B142</f>
        <v>3973</v>
      </c>
      <c r="B26" t="str">
        <f>Totaler!B26:B142</f>
        <v>World Cup Hopp- Inntekter</v>
      </c>
      <c r="C26" s="8">
        <v>0</v>
      </c>
      <c r="D26" s="8"/>
      <c r="E26" s="8"/>
      <c r="F26" s="8"/>
      <c r="G26" s="8"/>
      <c r="H26" s="116"/>
      <c r="I26" s="8"/>
      <c r="J26" s="113"/>
    </row>
    <row r="27" spans="1:10" x14ac:dyDescent="0.3">
      <c r="A27">
        <f>Totaler!A27:B143</f>
        <v>3982</v>
      </c>
      <c r="B27" t="str">
        <f>Totaler!B27:B143</f>
        <v>Internt bidrag fra Fotball</v>
      </c>
      <c r="C27" s="8">
        <v>0</v>
      </c>
      <c r="D27" s="8"/>
      <c r="E27" s="8"/>
      <c r="F27" s="8"/>
      <c r="G27" s="8"/>
      <c r="H27" s="116"/>
      <c r="I27" s="8"/>
      <c r="J27" s="113"/>
    </row>
    <row r="28" spans="1:10" x14ac:dyDescent="0.3">
      <c r="A28">
        <f>Totaler!A28:B144</f>
        <v>3983</v>
      </c>
      <c r="B28" t="str">
        <f>Totaler!B28:B144</f>
        <v>Andre inntekter bane</v>
      </c>
      <c r="C28" s="8">
        <v>0</v>
      </c>
      <c r="D28" s="8"/>
      <c r="E28" s="8"/>
      <c r="F28" s="8"/>
      <c r="G28" s="8"/>
      <c r="H28" s="116"/>
      <c r="I28" s="8"/>
      <c r="J28" s="113"/>
    </row>
    <row r="29" spans="1:10" x14ac:dyDescent="0.3">
      <c r="A29">
        <f>Totaler!A29:B145</f>
        <v>3990</v>
      </c>
      <c r="B29" t="str">
        <f>Totaler!B29:B145</f>
        <v>Økonomisk støtte</v>
      </c>
      <c r="C29" s="8">
        <v>185000</v>
      </c>
      <c r="D29" s="8">
        <v>180241</v>
      </c>
      <c r="E29" s="8">
        <v>175000</v>
      </c>
      <c r="F29" s="8">
        <v>127360</v>
      </c>
      <c r="G29" s="8">
        <v>125000</v>
      </c>
      <c r="H29" s="116">
        <v>126696</v>
      </c>
      <c r="I29" s="8">
        <v>160000</v>
      </c>
      <c r="J29" s="113" t="s">
        <v>182</v>
      </c>
    </row>
    <row r="30" spans="1:10" x14ac:dyDescent="0.3">
      <c r="A30" t="str">
        <f>Totaler!A30:B146</f>
        <v>Sum Driftsinntekter</v>
      </c>
      <c r="B30">
        <f>Totaler!B30:B146</f>
        <v>0</v>
      </c>
      <c r="C30">
        <f t="shared" ref="C30:I30" si="0">SUM(C4:C29)</f>
        <v>310600</v>
      </c>
      <c r="D30">
        <f t="shared" si="0"/>
        <v>289911</v>
      </c>
      <c r="E30">
        <f t="shared" si="0"/>
        <v>304600</v>
      </c>
      <c r="F30">
        <f t="shared" si="0"/>
        <v>315265</v>
      </c>
      <c r="G30">
        <f t="shared" si="0"/>
        <v>303000</v>
      </c>
      <c r="H30" s="113">
        <f t="shared" ref="H30" si="1">SUM(H4:H29)</f>
        <v>310179</v>
      </c>
      <c r="I30">
        <f t="shared" si="0"/>
        <v>288800</v>
      </c>
      <c r="J30" s="113"/>
    </row>
    <row r="31" spans="1:10" x14ac:dyDescent="0.3">
      <c r="A31">
        <f>Totaler!A31:B147</f>
        <v>5000</v>
      </c>
      <c r="B31" t="str">
        <f>Totaler!B31:B147</f>
        <v>Fast Lønn (Hovedlaget)</v>
      </c>
      <c r="C31">
        <v>0</v>
      </c>
      <c r="J31" s="113"/>
    </row>
    <row r="32" spans="1:10" x14ac:dyDescent="0.3">
      <c r="A32">
        <f>Totaler!A32:B148</f>
        <v>5001</v>
      </c>
      <c r="B32" t="str">
        <f>Totaler!B32:B148</f>
        <v>Lønn uten feriep/arb.avg</v>
      </c>
      <c r="C32">
        <v>18000</v>
      </c>
      <c r="D32">
        <v>18000</v>
      </c>
      <c r="E32">
        <v>24000</v>
      </c>
      <c r="F32">
        <v>0</v>
      </c>
      <c r="G32">
        <v>0</v>
      </c>
      <c r="H32" s="113">
        <v>6500</v>
      </c>
      <c r="I32">
        <v>0</v>
      </c>
      <c r="J32" s="113"/>
    </row>
    <row r="33" spans="1:9" x14ac:dyDescent="0.3">
      <c r="A33">
        <v>5006</v>
      </c>
      <c r="B33" t="s">
        <v>135</v>
      </c>
      <c r="C33">
        <v>0</v>
      </c>
    </row>
    <row r="34" spans="1:9" x14ac:dyDescent="0.3">
      <c r="A34">
        <f>Totaler!A34:B149</f>
        <v>5330</v>
      </c>
      <c r="B34" t="str">
        <f>Totaler!B34:B149</f>
        <v>Styrehonrar</v>
      </c>
      <c r="C34">
        <v>0</v>
      </c>
    </row>
    <row r="35" spans="1:9" x14ac:dyDescent="0.3">
      <c r="A35" t="str">
        <f>Totaler!A35:B150</f>
        <v>Sum Lønn og Godtgjørelser</v>
      </c>
      <c r="B35">
        <f>Totaler!B35:B150</f>
        <v>0</v>
      </c>
      <c r="C35">
        <f t="shared" ref="C35:I35" si="2">SUM(C31:C34)</f>
        <v>18000</v>
      </c>
      <c r="D35">
        <f t="shared" si="2"/>
        <v>18000</v>
      </c>
      <c r="E35">
        <f t="shared" si="2"/>
        <v>24000</v>
      </c>
      <c r="F35">
        <f t="shared" si="2"/>
        <v>0</v>
      </c>
      <c r="G35">
        <f t="shared" si="2"/>
        <v>0</v>
      </c>
      <c r="H35" s="113">
        <f t="shared" ref="H35" si="3">SUM(H31:H34)</f>
        <v>6500</v>
      </c>
      <c r="I35">
        <f t="shared" si="2"/>
        <v>0</v>
      </c>
    </row>
    <row r="36" spans="1:9" x14ac:dyDescent="0.3">
      <c r="A36">
        <f>Totaler!A36:B151</f>
        <v>5400</v>
      </c>
      <c r="B36" t="str">
        <f>Totaler!B36:B151</f>
        <v>Arbeidsgiveravgift</v>
      </c>
      <c r="C36">
        <v>0</v>
      </c>
    </row>
    <row r="37" spans="1:9" x14ac:dyDescent="0.3">
      <c r="A37" t="str">
        <f>Totaler!A37:B152</f>
        <v>Sum Arbeidsgiveravgift</v>
      </c>
      <c r="B37">
        <f>Totaler!B37:B152</f>
        <v>0</v>
      </c>
      <c r="C37">
        <f t="shared" ref="C37:I37" si="4">SUM(C36)</f>
        <v>0</v>
      </c>
      <c r="D37">
        <f t="shared" si="4"/>
        <v>0</v>
      </c>
      <c r="E37">
        <f t="shared" si="4"/>
        <v>0</v>
      </c>
      <c r="F37">
        <f t="shared" si="4"/>
        <v>0</v>
      </c>
      <c r="G37">
        <f t="shared" si="4"/>
        <v>0</v>
      </c>
      <c r="H37" s="113">
        <f t="shared" ref="H37" si="5">SUM(H36)</f>
        <v>0</v>
      </c>
      <c r="I37">
        <f t="shared" si="4"/>
        <v>0</v>
      </c>
    </row>
    <row r="38" spans="1:9" x14ac:dyDescent="0.3">
      <c r="A38" t="str">
        <f>Totaler!A38:B153</f>
        <v>SUM PERSONALKOSTNADER</v>
      </c>
      <c r="B38">
        <f>Totaler!B38:B153</f>
        <v>0</v>
      </c>
      <c r="C38">
        <f t="shared" ref="C38:I38" si="6">SUM(C35+C37)</f>
        <v>18000</v>
      </c>
      <c r="D38">
        <f t="shared" si="6"/>
        <v>18000</v>
      </c>
      <c r="E38">
        <f t="shared" si="6"/>
        <v>24000</v>
      </c>
      <c r="F38">
        <f t="shared" si="6"/>
        <v>0</v>
      </c>
      <c r="G38">
        <f t="shared" si="6"/>
        <v>0</v>
      </c>
      <c r="H38" s="113">
        <f t="shared" ref="H38" si="7">SUM(H35+H37)</f>
        <v>6500</v>
      </c>
      <c r="I38">
        <f t="shared" si="6"/>
        <v>0</v>
      </c>
    </row>
    <row r="39" spans="1:9" x14ac:dyDescent="0.3">
      <c r="A39">
        <f>Totaler!A39:B154</f>
        <v>6000</v>
      </c>
      <c r="B39" t="str">
        <f>Totaler!B39:B154</f>
        <v>Avskrivninger banen</v>
      </c>
      <c r="C39">
        <v>0</v>
      </c>
    </row>
    <row r="40" spans="1:9" x14ac:dyDescent="0.3">
      <c r="A40">
        <f>Totaler!A40:B155</f>
        <v>6014</v>
      </c>
      <c r="B40" t="str">
        <f>Totaler!B40:B155</f>
        <v>Avskrivning saltsilo</v>
      </c>
      <c r="C40">
        <v>0</v>
      </c>
    </row>
    <row r="41" spans="1:9" x14ac:dyDescent="0.3">
      <c r="A41">
        <f>Totaler!A41:B156</f>
        <v>6015</v>
      </c>
      <c r="B41" t="str">
        <f>Totaler!B41:B156</f>
        <v>Avskrivning kopimaskin</v>
      </c>
      <c r="C41">
        <v>0</v>
      </c>
    </row>
    <row r="42" spans="1:9" x14ac:dyDescent="0.3">
      <c r="A42">
        <f>Totaler!A42:B157</f>
        <v>6018</v>
      </c>
      <c r="B42" t="str">
        <f>Totaler!B42:B157</f>
        <v>Avsskrivning kiosk</v>
      </c>
      <c r="C42">
        <v>0</v>
      </c>
    </row>
    <row r="43" spans="1:9" x14ac:dyDescent="0.3">
      <c r="A43" t="str">
        <f>Totaler!A43:B158</f>
        <v>Sum avskrivninger</v>
      </c>
      <c r="B43">
        <f>Totaler!B43:B158</f>
        <v>0</v>
      </c>
      <c r="C43">
        <f t="shared" ref="C43:I43" si="8">SUM(C39:C42)</f>
        <v>0</v>
      </c>
      <c r="D43">
        <f t="shared" si="8"/>
        <v>0</v>
      </c>
      <c r="E43">
        <f t="shared" si="8"/>
        <v>0</v>
      </c>
      <c r="F43">
        <f t="shared" si="8"/>
        <v>0</v>
      </c>
      <c r="G43">
        <f t="shared" si="8"/>
        <v>0</v>
      </c>
      <c r="H43" s="113">
        <f t="shared" ref="H43" si="9">SUM(H39:H42)</f>
        <v>0</v>
      </c>
      <c r="I43">
        <f t="shared" si="8"/>
        <v>0</v>
      </c>
    </row>
    <row r="44" spans="1:9" x14ac:dyDescent="0.3">
      <c r="A44">
        <f>Totaler!A44:B159</f>
        <v>6300</v>
      </c>
      <c r="B44" t="str">
        <f>Totaler!B44:B159</f>
        <v>Leie lokaler</v>
      </c>
      <c r="C44">
        <v>0</v>
      </c>
    </row>
    <row r="45" spans="1:9" x14ac:dyDescent="0.3">
      <c r="A45">
        <f>Totaler!A45:B160</f>
        <v>6301</v>
      </c>
      <c r="B45" t="str">
        <f>Totaler!B45:B160</f>
        <v>Leie baner</v>
      </c>
      <c r="C45">
        <v>0</v>
      </c>
      <c r="F45">
        <v>11925</v>
      </c>
      <c r="G45">
        <v>10000</v>
      </c>
      <c r="H45" s="113">
        <v>23600</v>
      </c>
      <c r="I45">
        <v>0</v>
      </c>
    </row>
    <row r="46" spans="1:9" x14ac:dyDescent="0.3">
      <c r="A46">
        <f>Totaler!A46:B161</f>
        <v>6360</v>
      </c>
      <c r="B46" t="str">
        <f>Totaler!B46:B161</f>
        <v>Renhold</v>
      </c>
      <c r="C46">
        <v>0</v>
      </c>
    </row>
    <row r="47" spans="1:9" x14ac:dyDescent="0.3">
      <c r="A47">
        <f>Totaler!A47:B162</f>
        <v>6380</v>
      </c>
      <c r="B47" t="str">
        <f>Totaler!B47:B162</f>
        <v>Hallprosjekt/Flatåshallen</v>
      </c>
      <c r="C47">
        <v>0</v>
      </c>
    </row>
    <row r="48" spans="1:9" x14ac:dyDescent="0.3">
      <c r="A48">
        <f>Totaler!A48:B163</f>
        <v>6390</v>
      </c>
      <c r="B48" t="str">
        <f>Totaler!B48:B163</f>
        <v>Annen lokalkostnader/banekostn</v>
      </c>
      <c r="C48">
        <v>0</v>
      </c>
    </row>
    <row r="49" spans="1:9" x14ac:dyDescent="0.3">
      <c r="A49" t="str">
        <f>Totaler!A49:B164</f>
        <v>Sum Kostnader Lokaler</v>
      </c>
      <c r="B49">
        <f>Totaler!B49:B164</f>
        <v>0</v>
      </c>
      <c r="C49">
        <f t="shared" ref="C49:I49" si="10">SUM(C44:C48)</f>
        <v>0</v>
      </c>
      <c r="D49">
        <f t="shared" si="10"/>
        <v>0</v>
      </c>
      <c r="E49">
        <f t="shared" si="10"/>
        <v>0</v>
      </c>
      <c r="F49">
        <f t="shared" si="10"/>
        <v>11925</v>
      </c>
      <c r="G49">
        <f t="shared" si="10"/>
        <v>10000</v>
      </c>
      <c r="H49" s="113">
        <f t="shared" ref="H49" si="11">SUM(H44:H48)</f>
        <v>23600</v>
      </c>
      <c r="I49">
        <f t="shared" si="10"/>
        <v>0</v>
      </c>
    </row>
    <row r="50" spans="1:9" x14ac:dyDescent="0.3">
      <c r="A50">
        <f>Totaler!A50:B165</f>
        <v>6540</v>
      </c>
      <c r="B50" t="str">
        <f>Totaler!B50:B165</f>
        <v>Inventar</v>
      </c>
      <c r="C50">
        <v>0</v>
      </c>
    </row>
    <row r="51" spans="1:9" x14ac:dyDescent="0.3">
      <c r="A51">
        <f>Totaler!A51:B166</f>
        <v>6542</v>
      </c>
      <c r="B51" t="str">
        <f>Totaler!B51:B166</f>
        <v>Nett, mål utstyr til Kgressbanen</v>
      </c>
      <c r="C51">
        <v>0</v>
      </c>
    </row>
    <row r="52" spans="1:9" x14ac:dyDescent="0.3">
      <c r="A52">
        <f>Totaler!A52:B167</f>
        <v>6551</v>
      </c>
      <c r="B52" t="str">
        <f>Totaler!B52:B167</f>
        <v>Datautstyr</v>
      </c>
      <c r="C52">
        <v>0</v>
      </c>
    </row>
    <row r="53" spans="1:9" x14ac:dyDescent="0.3">
      <c r="A53">
        <f>Totaler!A53:B168</f>
        <v>6552</v>
      </c>
      <c r="B53" t="str">
        <f>Totaler!B53:B168</f>
        <v>Kunstgressbanen mellomregning</v>
      </c>
      <c r="C53">
        <v>0</v>
      </c>
    </row>
    <row r="54" spans="1:9" x14ac:dyDescent="0.3">
      <c r="A54">
        <f>Totaler!A54:B169</f>
        <v>6553</v>
      </c>
      <c r="B54" t="str">
        <f>Totaler!B54:B169</f>
        <v>Driftskostn. Kunstgressb.</v>
      </c>
      <c r="C54">
        <v>0</v>
      </c>
    </row>
    <row r="55" spans="1:9" x14ac:dyDescent="0.3">
      <c r="A55">
        <f>Totaler!A55:B170</f>
        <v>6554</v>
      </c>
      <c r="B55" t="s">
        <v>139</v>
      </c>
      <c r="C55">
        <v>0</v>
      </c>
      <c r="F55">
        <v>3450</v>
      </c>
      <c r="G55">
        <v>0</v>
      </c>
      <c r="H55" s="113">
        <v>1775</v>
      </c>
      <c r="I55">
        <v>0</v>
      </c>
    </row>
    <row r="56" spans="1:9" x14ac:dyDescent="0.3">
      <c r="A56">
        <f>Totaler!A56:B171</f>
        <v>6555</v>
      </c>
      <c r="B56" t="str">
        <f>Totaler!B56:B171</f>
        <v>Drift traktor/vinterbane</v>
      </c>
      <c r="C56">
        <v>0</v>
      </c>
    </row>
    <row r="57" spans="1:9" x14ac:dyDescent="0.3">
      <c r="A57">
        <v>6563</v>
      </c>
      <c r="B57" t="s">
        <v>132</v>
      </c>
      <c r="C57">
        <v>0</v>
      </c>
    </row>
    <row r="58" spans="1:9" x14ac:dyDescent="0.3">
      <c r="A58" t="str">
        <f>Totaler!A58:B172</f>
        <v>Sum kostnader Driftsmateriell</v>
      </c>
      <c r="B58">
        <f>Totaler!B58:B172</f>
        <v>0</v>
      </c>
      <c r="C58">
        <f t="shared" ref="C58:I58" si="12">SUM(C50:C56)</f>
        <v>0</v>
      </c>
      <c r="D58">
        <f t="shared" si="12"/>
        <v>0</v>
      </c>
      <c r="E58">
        <f t="shared" si="12"/>
        <v>0</v>
      </c>
      <c r="F58">
        <f t="shared" si="12"/>
        <v>3450</v>
      </c>
      <c r="G58">
        <f t="shared" si="12"/>
        <v>0</v>
      </c>
      <c r="H58" s="113">
        <f t="shared" ref="H58" si="13">SUM(H50:H56)</f>
        <v>1775</v>
      </c>
      <c r="I58">
        <f t="shared" si="12"/>
        <v>0</v>
      </c>
    </row>
    <row r="59" spans="1:9" x14ac:dyDescent="0.3">
      <c r="A59">
        <f>Totaler!A59:B173</f>
        <v>6700</v>
      </c>
      <c r="B59" t="str">
        <f>Totaler!B59:B173</f>
        <v>Revisjonshonorar</v>
      </c>
      <c r="C59">
        <v>0</v>
      </c>
    </row>
    <row r="60" spans="1:9" x14ac:dyDescent="0.3">
      <c r="A60">
        <f>Totaler!A60:B174</f>
        <v>6705</v>
      </c>
      <c r="B60" t="str">
        <f>Totaler!B60:B174</f>
        <v>Regnskapshonorar Folde Regnskap</v>
      </c>
      <c r="C60">
        <v>0</v>
      </c>
    </row>
    <row r="61" spans="1:9" x14ac:dyDescent="0.3">
      <c r="A61">
        <f>Totaler!A61:B175</f>
        <v>6706</v>
      </c>
      <c r="B61" t="str">
        <f>Totaler!B61:B175</f>
        <v>Regnskapshonorar StyreWeb</v>
      </c>
      <c r="C61">
        <v>0</v>
      </c>
      <c r="F61">
        <v>1265</v>
      </c>
      <c r="G61">
        <v>1300</v>
      </c>
      <c r="H61" s="113">
        <v>0</v>
      </c>
      <c r="I61">
        <v>1300</v>
      </c>
    </row>
    <row r="62" spans="1:9" x14ac:dyDescent="0.3">
      <c r="A62" t="str">
        <f>Totaler!A62:B176</f>
        <v>Sum Regnskapstjenester</v>
      </c>
      <c r="B62">
        <f>Totaler!B62:B176</f>
        <v>0</v>
      </c>
      <c r="C62">
        <f t="shared" ref="C62:I62" si="14">SUM(C59:C61)</f>
        <v>0</v>
      </c>
      <c r="D62">
        <f t="shared" si="14"/>
        <v>0</v>
      </c>
      <c r="E62">
        <f t="shared" si="14"/>
        <v>0</v>
      </c>
      <c r="F62">
        <f t="shared" si="14"/>
        <v>1265</v>
      </c>
      <c r="G62">
        <f t="shared" si="14"/>
        <v>1300</v>
      </c>
      <c r="H62" s="113">
        <v>1370</v>
      </c>
      <c r="I62">
        <f t="shared" si="14"/>
        <v>1300</v>
      </c>
    </row>
    <row r="63" spans="1:9" x14ac:dyDescent="0.3">
      <c r="A63">
        <f>Totaler!A63:B177</f>
        <v>6800</v>
      </c>
      <c r="B63" t="str">
        <f>Totaler!B63:B177</f>
        <v>Kontorrekvisita</v>
      </c>
      <c r="C63">
        <v>0</v>
      </c>
    </row>
    <row r="64" spans="1:9" x14ac:dyDescent="0.3">
      <c r="A64">
        <f>Totaler!A64:B178</f>
        <v>6890</v>
      </c>
      <c r="B64" t="str">
        <f>Totaler!B64:B178</f>
        <v>Annen Kontorkostnad</v>
      </c>
      <c r="C64">
        <v>0</v>
      </c>
    </row>
    <row r="65" spans="1:9" x14ac:dyDescent="0.3">
      <c r="A65">
        <v>6820</v>
      </c>
      <c r="B65" t="s">
        <v>133</v>
      </c>
      <c r="C65">
        <v>0</v>
      </c>
    </row>
    <row r="66" spans="1:9" x14ac:dyDescent="0.3">
      <c r="A66">
        <v>6840</v>
      </c>
      <c r="B66" t="s">
        <v>134</v>
      </c>
      <c r="C66">
        <f ca="1">'Avd 1 - Hovedlaget'!C6+C66:Q658:C180</f>
        <v>0</v>
      </c>
    </row>
    <row r="67" spans="1:9" x14ac:dyDescent="0.3">
      <c r="A67">
        <v>7322</v>
      </c>
      <c r="B67" t="s">
        <v>136</v>
      </c>
      <c r="C67">
        <f ca="1">'Avd 1 - Hovedlaget'!C7+C67:Q659:C181</f>
        <v>0</v>
      </c>
      <c r="F67">
        <v>2925</v>
      </c>
      <c r="H67" s="113">
        <v>0</v>
      </c>
      <c r="I67">
        <v>0</v>
      </c>
    </row>
    <row r="68" spans="1:9" x14ac:dyDescent="0.3">
      <c r="A68" t="str">
        <f>Totaler!A68:B179</f>
        <v>Sum Kontorrekvisita</v>
      </c>
      <c r="B68">
        <f>Totaler!B68:B179</f>
        <v>0</v>
      </c>
      <c r="C68">
        <f t="shared" ref="C68:I68" ca="1" si="15">SUM(C63:C67)</f>
        <v>0</v>
      </c>
      <c r="D68">
        <f t="shared" si="15"/>
        <v>0</v>
      </c>
      <c r="E68">
        <f t="shared" si="15"/>
        <v>0</v>
      </c>
      <c r="F68">
        <f t="shared" si="15"/>
        <v>2925</v>
      </c>
      <c r="G68">
        <f t="shared" si="15"/>
        <v>0</v>
      </c>
      <c r="H68" s="113">
        <f t="shared" ref="H68" si="16">SUM(H63:H67)</f>
        <v>0</v>
      </c>
      <c r="I68">
        <f t="shared" si="15"/>
        <v>0</v>
      </c>
    </row>
    <row r="69" spans="1:9" x14ac:dyDescent="0.3">
      <c r="A69">
        <f>Totaler!A69:B180</f>
        <v>6903</v>
      </c>
      <c r="B69" t="str">
        <f>Totaler!B69:B180</f>
        <v>Mobiltelefon</v>
      </c>
      <c r="C69">
        <v>0</v>
      </c>
    </row>
    <row r="70" spans="1:9" x14ac:dyDescent="0.3">
      <c r="A70">
        <f>Totaler!A70:B181</f>
        <v>6907</v>
      </c>
      <c r="B70" t="str">
        <f>Totaler!B70:B181</f>
        <v>Datakommunikasjon</v>
      </c>
      <c r="C70">
        <v>0</v>
      </c>
      <c r="D70">
        <v>600</v>
      </c>
      <c r="E70">
        <v>0</v>
      </c>
      <c r="F70">
        <v>0</v>
      </c>
      <c r="G70">
        <v>0</v>
      </c>
      <c r="H70" s="113">
        <v>0</v>
      </c>
      <c r="I70">
        <v>0</v>
      </c>
    </row>
    <row r="71" spans="1:9" x14ac:dyDescent="0.3">
      <c r="A71">
        <f>Totaler!A71:B182</f>
        <v>6940</v>
      </c>
      <c r="B71" t="str">
        <f>Totaler!B71:B182</f>
        <v>Porto</v>
      </c>
      <c r="C71">
        <v>200</v>
      </c>
      <c r="F71">
        <v>570</v>
      </c>
      <c r="G71">
        <v>0</v>
      </c>
      <c r="H71" s="113">
        <v>0</v>
      </c>
      <c r="I71">
        <v>0</v>
      </c>
    </row>
    <row r="72" spans="1:9" x14ac:dyDescent="0.3">
      <c r="A72" t="str">
        <f>Totaler!A72:B183</f>
        <v>Sum Telefon og Porto</v>
      </c>
      <c r="B72">
        <f>Totaler!B72:B183</f>
        <v>0</v>
      </c>
      <c r="C72">
        <f t="shared" ref="C72:I72" si="17">SUM(C69:C71)</f>
        <v>200</v>
      </c>
      <c r="D72">
        <f t="shared" si="17"/>
        <v>600</v>
      </c>
      <c r="E72">
        <f t="shared" si="17"/>
        <v>0</v>
      </c>
      <c r="F72">
        <f t="shared" si="17"/>
        <v>570</v>
      </c>
      <c r="G72">
        <f t="shared" si="17"/>
        <v>0</v>
      </c>
      <c r="H72" s="113">
        <f t="shared" ref="H72" si="18">SUM(H69:H71)</f>
        <v>0</v>
      </c>
      <c r="I72">
        <f t="shared" si="17"/>
        <v>0</v>
      </c>
    </row>
    <row r="73" spans="1:9" x14ac:dyDescent="0.3">
      <c r="A73">
        <f>Totaler!A73:B184</f>
        <v>7100</v>
      </c>
      <c r="B73" t="str">
        <f>Totaler!B73:B184</f>
        <v>Bilgodtgjørelse</v>
      </c>
      <c r="C73">
        <v>0</v>
      </c>
    </row>
    <row r="74" spans="1:9" x14ac:dyDescent="0.3">
      <c r="A74">
        <f>Totaler!A74:B185</f>
        <v>7101</v>
      </c>
      <c r="B74" t="str">
        <f>Totaler!B74:B185</f>
        <v>Kmgodtgjørelse ikke oppgpl</v>
      </c>
      <c r="C74">
        <v>0</v>
      </c>
    </row>
    <row r="75" spans="1:9" x14ac:dyDescent="0.3">
      <c r="A75">
        <f>Totaler!A75:B186</f>
        <v>7140</v>
      </c>
      <c r="B75" t="str">
        <f>Totaler!B75:B186</f>
        <v>Reisekostnader</v>
      </c>
      <c r="C75">
        <v>200000</v>
      </c>
      <c r="D75">
        <v>68416</v>
      </c>
      <c r="E75">
        <v>50000</v>
      </c>
      <c r="F75">
        <v>67525</v>
      </c>
      <c r="G75">
        <v>65000</v>
      </c>
      <c r="H75" s="113">
        <v>170158</v>
      </c>
      <c r="I75">
        <v>65000</v>
      </c>
    </row>
    <row r="76" spans="1:9" x14ac:dyDescent="0.3">
      <c r="A76" t="str">
        <f>Totaler!A76:B187</f>
        <v>Sum Reise og diettgodtgjørelse</v>
      </c>
      <c r="B76">
        <f>Totaler!B76:B187</f>
        <v>0</v>
      </c>
      <c r="C76">
        <f t="shared" ref="C76:I76" si="19">SUM(C73:C75)</f>
        <v>200000</v>
      </c>
      <c r="D76">
        <f t="shared" si="19"/>
        <v>68416</v>
      </c>
      <c r="E76">
        <f t="shared" si="19"/>
        <v>50000</v>
      </c>
      <c r="F76">
        <f t="shared" si="19"/>
        <v>67525</v>
      </c>
      <c r="G76">
        <f t="shared" si="19"/>
        <v>65000</v>
      </c>
      <c r="H76" s="113">
        <f t="shared" ref="H76" si="20">SUM(H73:H75)</f>
        <v>170158</v>
      </c>
      <c r="I76">
        <f t="shared" si="19"/>
        <v>65000</v>
      </c>
    </row>
    <row r="77" spans="1:9" x14ac:dyDescent="0.3">
      <c r="A77">
        <f>Totaler!A77:B188</f>
        <v>7410</v>
      </c>
      <c r="B77" t="str">
        <f>Totaler!B77:B188</f>
        <v>Tilskudd lag</v>
      </c>
      <c r="C77">
        <v>0</v>
      </c>
    </row>
    <row r="78" spans="1:9" x14ac:dyDescent="0.3">
      <c r="A78">
        <f>Totaler!A78:B189</f>
        <v>7420</v>
      </c>
      <c r="B78" t="str">
        <f>Totaler!B78:B189</f>
        <v>Intern støtte avdelinger</v>
      </c>
      <c r="C78">
        <v>0</v>
      </c>
      <c r="D78">
        <v>500</v>
      </c>
      <c r="F78">
        <v>0</v>
      </c>
      <c r="H78" s="113">
        <v>0</v>
      </c>
      <c r="I78">
        <v>0</v>
      </c>
    </row>
    <row r="79" spans="1:9" x14ac:dyDescent="0.3">
      <c r="A79">
        <f>Totaler!A79:B190</f>
        <v>7430</v>
      </c>
      <c r="B79" t="str">
        <f>Totaler!B79:B190</f>
        <v>Gaver</v>
      </c>
      <c r="C79">
        <v>5000</v>
      </c>
      <c r="D79">
        <v>12841</v>
      </c>
      <c r="E79">
        <v>5000</v>
      </c>
      <c r="F79">
        <v>5385</v>
      </c>
      <c r="G79">
        <v>5000</v>
      </c>
      <c r="H79" s="113">
        <v>8100</v>
      </c>
      <c r="I79">
        <v>5000</v>
      </c>
    </row>
    <row r="80" spans="1:9" x14ac:dyDescent="0.3">
      <c r="A80">
        <v>7600</v>
      </c>
      <c r="B80" t="s">
        <v>131</v>
      </c>
      <c r="C80">
        <v>0</v>
      </c>
    </row>
    <row r="81" spans="1:10" x14ac:dyDescent="0.3">
      <c r="A81" t="str">
        <f>Totaler!A81:B191</f>
        <v>Sum Kontingenter og gaver</v>
      </c>
      <c r="B81">
        <f>Totaler!B81:B191</f>
        <v>0</v>
      </c>
      <c r="C81">
        <f>SUM(C77:C80)</f>
        <v>5000</v>
      </c>
      <c r="D81">
        <f t="shared" ref="D81:E81" si="21">SUM(D77:D80)</f>
        <v>13341</v>
      </c>
      <c r="E81">
        <f t="shared" si="21"/>
        <v>5000</v>
      </c>
      <c r="F81">
        <f t="shared" ref="F81:I81" si="22">SUM(F77:F80)</f>
        <v>5385</v>
      </c>
      <c r="G81">
        <f t="shared" ref="G81:H81" si="23">SUM(G77:G80)</f>
        <v>5000</v>
      </c>
      <c r="H81" s="113">
        <f t="shared" si="23"/>
        <v>8100</v>
      </c>
      <c r="I81">
        <f t="shared" si="22"/>
        <v>5000</v>
      </c>
      <c r="J81" s="113"/>
    </row>
    <row r="82" spans="1:10" x14ac:dyDescent="0.3">
      <c r="A82">
        <f>Totaler!A82:B192</f>
        <v>7500</v>
      </c>
      <c r="B82" t="str">
        <f>Totaler!B82:B192</f>
        <v>Forsikringspremie</v>
      </c>
      <c r="C82">
        <v>0</v>
      </c>
      <c r="J82" s="113"/>
    </row>
    <row r="83" spans="1:10" x14ac:dyDescent="0.3">
      <c r="A83" t="str">
        <f>Totaler!A83:B193</f>
        <v>Sum forsikring og garantier</v>
      </c>
      <c r="B83">
        <f>Totaler!B83:B193</f>
        <v>0</v>
      </c>
      <c r="C83">
        <f t="shared" ref="C83:I83" si="24">SUM(C82)</f>
        <v>0</v>
      </c>
      <c r="D83">
        <f t="shared" si="24"/>
        <v>0</v>
      </c>
      <c r="E83">
        <f t="shared" si="24"/>
        <v>0</v>
      </c>
      <c r="F83">
        <f t="shared" si="24"/>
        <v>0</v>
      </c>
      <c r="G83">
        <f t="shared" si="24"/>
        <v>0</v>
      </c>
      <c r="H83" s="113">
        <f t="shared" ref="H83" si="25">SUM(H82)</f>
        <v>0</v>
      </c>
      <c r="I83">
        <f t="shared" si="24"/>
        <v>0</v>
      </c>
      <c r="J83" s="113"/>
    </row>
    <row r="84" spans="1:10" x14ac:dyDescent="0.3">
      <c r="A84">
        <v>4301</v>
      </c>
      <c r="B84" t="s">
        <v>162</v>
      </c>
      <c r="J84" s="113"/>
    </row>
    <row r="85" spans="1:10" x14ac:dyDescent="0.3">
      <c r="A85">
        <v>7710</v>
      </c>
      <c r="B85" t="s">
        <v>137</v>
      </c>
      <c r="C85">
        <v>7999</v>
      </c>
      <c r="D85">
        <v>0</v>
      </c>
      <c r="F85">
        <v>0</v>
      </c>
      <c r="H85" s="113">
        <v>0</v>
      </c>
      <c r="I85">
        <v>0</v>
      </c>
      <c r="J85" s="113"/>
    </row>
    <row r="86" spans="1:10" x14ac:dyDescent="0.3">
      <c r="A86">
        <f>Totaler!A86:B194</f>
        <v>7730</v>
      </c>
      <c r="B86" t="str">
        <f>Totaler!B86:B194</f>
        <v>Idrettsutstyr, rekvisita</v>
      </c>
      <c r="C86">
        <v>8000</v>
      </c>
      <c r="D86">
        <v>22582</v>
      </c>
      <c r="E86">
        <v>10000</v>
      </c>
      <c r="F86">
        <v>11007</v>
      </c>
      <c r="G86">
        <v>10000</v>
      </c>
      <c r="H86" s="113">
        <v>7168</v>
      </c>
      <c r="I86">
        <v>50000</v>
      </c>
      <c r="J86" s="113" t="s">
        <v>182</v>
      </c>
    </row>
    <row r="87" spans="1:10" x14ac:dyDescent="0.3">
      <c r="A87">
        <f>Totaler!A87:B195</f>
        <v>7731</v>
      </c>
      <c r="B87" t="str">
        <f>Totaler!B87:B195</f>
        <v>Skadeutgifter</v>
      </c>
      <c r="C87">
        <v>1000</v>
      </c>
      <c r="D87">
        <v>738</v>
      </c>
      <c r="E87">
        <v>1000</v>
      </c>
      <c r="F87">
        <v>0</v>
      </c>
      <c r="G87">
        <v>1000</v>
      </c>
      <c r="H87" s="113">
        <v>880</v>
      </c>
      <c r="I87">
        <v>1000</v>
      </c>
      <c r="J87" s="113"/>
    </row>
    <row r="88" spans="1:10" x14ac:dyDescent="0.3">
      <c r="A88">
        <f>Totaler!A88:B196</f>
        <v>7750</v>
      </c>
      <c r="B88" t="str">
        <f>Totaler!B88:B196</f>
        <v>Kostnader Fotballskole</v>
      </c>
      <c r="C88">
        <v>0</v>
      </c>
      <c r="J88" s="113"/>
    </row>
    <row r="89" spans="1:10" x14ac:dyDescent="0.3">
      <c r="A89">
        <f>Totaler!A89:B197</f>
        <v>7751</v>
      </c>
      <c r="B89" t="str">
        <f>Totaler!B89:B197</f>
        <v>Parkering Langrenn</v>
      </c>
      <c r="C89">
        <v>0</v>
      </c>
      <c r="J89" s="113"/>
    </row>
    <row r="90" spans="1:10" x14ac:dyDescent="0.3">
      <c r="A90">
        <f>Totaler!A90:B198</f>
        <v>7752</v>
      </c>
      <c r="B90" t="str">
        <f>Totaler!B90:B198</f>
        <v>S-trøndelag Skikrets -lodd</v>
      </c>
      <c r="C90">
        <v>0</v>
      </c>
      <c r="J90" s="113"/>
    </row>
    <row r="91" spans="1:10" x14ac:dyDescent="0.3">
      <c r="A91">
        <f>Totaler!A91:B199</f>
        <v>7753</v>
      </c>
      <c r="B91" t="str">
        <f>Totaler!B91:B199</f>
        <v>Poengrenn</v>
      </c>
      <c r="C91">
        <v>0</v>
      </c>
      <c r="J91" s="113"/>
    </row>
    <row r="92" spans="1:10" x14ac:dyDescent="0.3">
      <c r="A92">
        <f>Totaler!A92:B200</f>
        <v>7760</v>
      </c>
      <c r="B92" t="str">
        <f>Totaler!B92:B200</f>
        <v>Idrettsfaglig utdannelse</v>
      </c>
      <c r="C92">
        <v>13000</v>
      </c>
      <c r="D92">
        <v>2400</v>
      </c>
      <c r="E92">
        <v>5000</v>
      </c>
      <c r="F92">
        <v>0</v>
      </c>
      <c r="G92">
        <v>5000</v>
      </c>
      <c r="H92" s="113">
        <v>2000</v>
      </c>
      <c r="I92">
        <v>3000</v>
      </c>
      <c r="J92" s="113"/>
    </row>
    <row r="93" spans="1:10" x14ac:dyDescent="0.3">
      <c r="A93">
        <f>Totaler!A93:B201</f>
        <v>7761</v>
      </c>
      <c r="B93" t="str">
        <f>Totaler!B93:B201</f>
        <v>Overgang spillere</v>
      </c>
      <c r="C93">
        <v>0</v>
      </c>
      <c r="F93">
        <v>1200</v>
      </c>
      <c r="G93">
        <v>1200</v>
      </c>
      <c r="H93" s="113">
        <v>0</v>
      </c>
      <c r="I93">
        <v>1200</v>
      </c>
      <c r="J93" s="113"/>
    </row>
    <row r="94" spans="1:10" x14ac:dyDescent="0.3">
      <c r="A94">
        <f>Totaler!A94:B202</f>
        <v>7762</v>
      </c>
      <c r="B94" t="str">
        <f>Totaler!B94:B202</f>
        <v>Kostnader arrangement</v>
      </c>
      <c r="C94">
        <v>0</v>
      </c>
      <c r="F94">
        <v>4946</v>
      </c>
      <c r="G94">
        <v>5000</v>
      </c>
      <c r="H94" s="113">
        <v>6518</v>
      </c>
      <c r="I94">
        <v>5000</v>
      </c>
      <c r="J94" s="113"/>
    </row>
    <row r="95" spans="1:10" x14ac:dyDescent="0.3">
      <c r="A95">
        <f>Totaler!A95:B203</f>
        <v>7763</v>
      </c>
      <c r="B95" t="str">
        <f>Totaler!B95:B203</f>
        <v>Julecup Fotball halleie</v>
      </c>
      <c r="C95">
        <v>0</v>
      </c>
      <c r="J95" s="113"/>
    </row>
    <row r="96" spans="1:10" x14ac:dyDescent="0.3">
      <c r="A96">
        <f>Totaler!A96:B204</f>
        <v>7764</v>
      </c>
      <c r="B96" t="str">
        <f>Totaler!B96:B204</f>
        <v>Julecup Godtgjørelse</v>
      </c>
      <c r="C96">
        <v>0</v>
      </c>
      <c r="J96" s="113"/>
    </row>
    <row r="97" spans="1:9" x14ac:dyDescent="0.3">
      <c r="A97">
        <f>Totaler!A97:B205</f>
        <v>7765</v>
      </c>
      <c r="B97" t="str">
        <f>Totaler!B97:B205</f>
        <v>Julecup dommerutgifter</v>
      </c>
      <c r="C97">
        <v>0</v>
      </c>
    </row>
    <row r="98" spans="1:9" x14ac:dyDescent="0.3">
      <c r="A98">
        <f>Totaler!A98:B206</f>
        <v>7766</v>
      </c>
      <c r="B98" t="str">
        <f>Totaler!B98:B206</f>
        <v>Julecup premier</v>
      </c>
      <c r="C98">
        <v>0</v>
      </c>
    </row>
    <row r="99" spans="1:9" x14ac:dyDescent="0.3">
      <c r="A99">
        <f>Totaler!A99:B207</f>
        <v>7767</v>
      </c>
      <c r="B99" t="str">
        <f>Totaler!B99:B207</f>
        <v>Julecup varekjøp kiosk</v>
      </c>
      <c r="C99">
        <v>0</v>
      </c>
    </row>
    <row r="100" spans="1:9" x14ac:dyDescent="0.3">
      <c r="A100">
        <f>Totaler!A100:B208</f>
        <v>7768</v>
      </c>
      <c r="B100" t="str">
        <f>Totaler!B100:B208</f>
        <v>Julecup rekvisita</v>
      </c>
      <c r="C100">
        <v>0</v>
      </c>
    </row>
    <row r="101" spans="1:9" x14ac:dyDescent="0.3">
      <c r="A101">
        <v>7769</v>
      </c>
      <c r="B101" t="s">
        <v>129</v>
      </c>
      <c r="C101">
        <v>0</v>
      </c>
    </row>
    <row r="102" spans="1:9" x14ac:dyDescent="0.3">
      <c r="A102">
        <f>Totaler!A102:B209</f>
        <v>7770</v>
      </c>
      <c r="B102" t="str">
        <f>Totaler!B102:B209</f>
        <v>Påmeldingsgebyr stevner</v>
      </c>
      <c r="C102">
        <v>3000</v>
      </c>
      <c r="D102">
        <v>178100</v>
      </c>
      <c r="E102">
        <v>200000</v>
      </c>
      <c r="F102">
        <v>173915</v>
      </c>
      <c r="G102">
        <v>175000</v>
      </c>
      <c r="H102" s="113">
        <v>29905</v>
      </c>
      <c r="I102">
        <v>100000</v>
      </c>
    </row>
    <row r="103" spans="1:9" x14ac:dyDescent="0.3">
      <c r="A103">
        <f>Totaler!A103:B210</f>
        <v>7772</v>
      </c>
      <c r="B103" t="str">
        <f>Totaler!B103:B210</f>
        <v>Treningssamlinger</v>
      </c>
      <c r="C103">
        <v>0</v>
      </c>
    </row>
    <row r="104" spans="1:9" x14ac:dyDescent="0.3">
      <c r="A104">
        <f>Totaler!A104:B211</f>
        <v>7773</v>
      </c>
      <c r="B104" t="str">
        <f>Totaler!B104:B211</f>
        <v>Kjøp toalettpapir</v>
      </c>
      <c r="C104">
        <v>0</v>
      </c>
    </row>
    <row r="105" spans="1:9" x14ac:dyDescent="0.3">
      <c r="A105">
        <f>Totaler!A105:B212</f>
        <v>7774</v>
      </c>
      <c r="B105" t="str">
        <f>Totaler!B105:B212</f>
        <v>Kjøp dugnadsvarer</v>
      </c>
      <c r="C105">
        <v>0</v>
      </c>
      <c r="H105" s="113">
        <v>4900</v>
      </c>
    </row>
    <row r="106" spans="1:9" x14ac:dyDescent="0.3">
      <c r="A106">
        <f>Totaler!A106:B213</f>
        <v>7775</v>
      </c>
      <c r="B106" t="str">
        <f>Totaler!B106:B213</f>
        <v>World Cup Utgifter</v>
      </c>
      <c r="C106">
        <v>0</v>
      </c>
    </row>
    <row r="107" spans="1:9" x14ac:dyDescent="0.3">
      <c r="A107">
        <f>Totaler!A107:B214</f>
        <v>7780</v>
      </c>
      <c r="B107" t="str">
        <f>Totaler!B107:B214</f>
        <v>Servering møter</v>
      </c>
      <c r="C107">
        <v>5000</v>
      </c>
      <c r="D107">
        <v>30814</v>
      </c>
      <c r="E107">
        <v>20000</v>
      </c>
      <c r="F107">
        <v>21403</v>
      </c>
      <c r="G107">
        <v>20000</v>
      </c>
      <c r="H107" s="113">
        <v>40046</v>
      </c>
      <c r="I107">
        <v>10000</v>
      </c>
    </row>
    <row r="108" spans="1:9" x14ac:dyDescent="0.3">
      <c r="A108">
        <f>Totaler!A108:B215</f>
        <v>7790</v>
      </c>
      <c r="B108" t="str">
        <f>Totaler!B108:B215</f>
        <v>Andre kostnader</v>
      </c>
      <c r="C108">
        <v>0</v>
      </c>
      <c r="D108">
        <v>1000</v>
      </c>
      <c r="F108">
        <v>0</v>
      </c>
      <c r="H108" s="113">
        <v>248</v>
      </c>
      <c r="I108">
        <v>0</v>
      </c>
    </row>
    <row r="109" spans="1:9" x14ac:dyDescent="0.3">
      <c r="A109">
        <f>Totaler!A109:B216</f>
        <v>7791</v>
      </c>
      <c r="B109" t="str">
        <f>Totaler!B109:B216</f>
        <v>Dommerutgifter</v>
      </c>
      <c r="C109">
        <v>0</v>
      </c>
      <c r="F109">
        <v>2600</v>
      </c>
      <c r="G109">
        <v>3000</v>
      </c>
      <c r="H109" s="113">
        <v>1500</v>
      </c>
      <c r="I109">
        <v>3000</v>
      </c>
    </row>
    <row r="110" spans="1:9" x14ac:dyDescent="0.3">
      <c r="A110">
        <f>Totaler!A110:B217</f>
        <v>7830</v>
      </c>
      <c r="B110" t="str">
        <f>Totaler!B110:B217</f>
        <v>Tap fordringer</v>
      </c>
      <c r="C110">
        <v>1600</v>
      </c>
    </row>
    <row r="111" spans="1:9" x14ac:dyDescent="0.3">
      <c r="A111" t="str">
        <f>Totaler!A111:B218</f>
        <v>Sum Andre Kostnader</v>
      </c>
      <c r="B111">
        <f>Totaler!B111:B218</f>
        <v>0</v>
      </c>
      <c r="C111">
        <f>SUM(C86:C110)</f>
        <v>31600</v>
      </c>
      <c r="D111">
        <f>SUM(D85:D110)</f>
        <v>235634</v>
      </c>
      <c r="E111">
        <f>SUM(E86:E110)</f>
        <v>236000</v>
      </c>
      <c r="F111">
        <f>SUM(F85:F110)</f>
        <v>215071</v>
      </c>
      <c r="G111">
        <v>217200</v>
      </c>
      <c r="H111" s="113">
        <f>SUM(H85:H110)</f>
        <v>93165</v>
      </c>
      <c r="I111">
        <f>SUM(I85:I110)</f>
        <v>173200</v>
      </c>
    </row>
    <row r="112" spans="1:9" x14ac:dyDescent="0.3">
      <c r="A112" t="str">
        <f>Totaler!A112:B219</f>
        <v>SUM KOSTNADER</v>
      </c>
      <c r="B112">
        <f>Totaler!B112:B219</f>
        <v>0</v>
      </c>
      <c r="C112">
        <f ca="1">SUM(C111+C83+C81+C76+C72+C68+C62+C58+C49+C43+C38+K42)</f>
        <v>254800</v>
      </c>
      <c r="D112">
        <f>SUM(D111+D83+D81+D76+D72+D68+D62+D58+D49+D43+D38)</f>
        <v>335991</v>
      </c>
      <c r="E112">
        <f>SUM(E111+E83+E81+E76+E72+E68+E62+E58+E49+E43+E38+L42)</f>
        <v>315000</v>
      </c>
      <c r="F112">
        <f>SUM(F111+F83+F81+F76+F72+F68+F62+F58+F49+F43+F38)</f>
        <v>308116</v>
      </c>
      <c r="G112">
        <f>SUM(G111+G83+G81+G76+G72+G68+G62+G58+G49+G43+G38+N42)</f>
        <v>298500</v>
      </c>
      <c r="H112" s="113">
        <f>SUM(H111+H83+H81+H76+H72+H68+H62+H58+H49+H43+H38)</f>
        <v>304668</v>
      </c>
      <c r="I112">
        <f>SUM(I111+I83+I81+I76+I72+I68+I62+I58+I49+I43+I38)</f>
        <v>244500</v>
      </c>
    </row>
    <row r="113" spans="1:9" x14ac:dyDescent="0.3">
      <c r="A113" t="str">
        <f>Totaler!A113:B220</f>
        <v>DRIFTSRESULTAT</v>
      </c>
      <c r="B113">
        <f>Totaler!B113:B220</f>
        <v>0</v>
      </c>
      <c r="C113">
        <f t="shared" ref="C113:I113" ca="1" si="26">SUM(C30-C112)</f>
        <v>55800</v>
      </c>
      <c r="D113">
        <f t="shared" si="26"/>
        <v>-46080</v>
      </c>
      <c r="E113">
        <f t="shared" si="26"/>
        <v>-10400</v>
      </c>
      <c r="F113">
        <f t="shared" si="26"/>
        <v>7149</v>
      </c>
      <c r="G113">
        <f t="shared" si="26"/>
        <v>4500</v>
      </c>
      <c r="H113" s="113">
        <f t="shared" ref="H113" si="27">SUM(H30-H112)</f>
        <v>5511</v>
      </c>
      <c r="I113">
        <f t="shared" si="26"/>
        <v>44300</v>
      </c>
    </row>
    <row r="114" spans="1:9" x14ac:dyDescent="0.3">
      <c r="A114">
        <f>Totaler!A114:B221</f>
        <v>8050</v>
      </c>
      <c r="B114" t="str">
        <f>Totaler!B114:B221</f>
        <v>Annen Renteinntekt</v>
      </c>
      <c r="C114">
        <v>0</v>
      </c>
    </row>
    <row r="115" spans="1:9" x14ac:dyDescent="0.3">
      <c r="A115">
        <f>Totaler!A115:B222</f>
        <v>8051</v>
      </c>
      <c r="B115" t="str">
        <f>Totaler!B115:B222</f>
        <v>Renteinntekt bankinnskudd</v>
      </c>
      <c r="C115">
        <v>4000</v>
      </c>
      <c r="D115">
        <v>4567</v>
      </c>
      <c r="E115">
        <v>4000</v>
      </c>
      <c r="F115">
        <v>315</v>
      </c>
      <c r="G115">
        <v>300</v>
      </c>
      <c r="H115" s="113">
        <v>242</v>
      </c>
      <c r="I115">
        <v>0</v>
      </c>
    </row>
    <row r="116" spans="1:9" x14ac:dyDescent="0.3">
      <c r="A116">
        <f>Totaler!A116:B223</f>
        <v>8055</v>
      </c>
      <c r="B116" t="str">
        <f>Totaler!B116:B223</f>
        <v>Renteinntekt kundefordringer</v>
      </c>
      <c r="C116">
        <v>0</v>
      </c>
    </row>
    <row r="117" spans="1:9" x14ac:dyDescent="0.3">
      <c r="A117" t="str">
        <f>Totaler!A117:B224</f>
        <v>Sum Finansinntekter</v>
      </c>
      <c r="B117">
        <f>Totaler!B117:B224</f>
        <v>0</v>
      </c>
      <c r="C117">
        <f t="shared" ref="C117:I117" si="28">SUM(C114:C116)</f>
        <v>4000</v>
      </c>
      <c r="D117">
        <f t="shared" si="28"/>
        <v>4567</v>
      </c>
      <c r="E117">
        <f t="shared" si="28"/>
        <v>4000</v>
      </c>
      <c r="F117">
        <f t="shared" si="28"/>
        <v>315</v>
      </c>
      <c r="G117">
        <f t="shared" si="28"/>
        <v>300</v>
      </c>
      <c r="H117" s="113">
        <f t="shared" ref="H117" si="29">SUM(H114:H116)</f>
        <v>242</v>
      </c>
      <c r="I117">
        <f t="shared" si="28"/>
        <v>0</v>
      </c>
    </row>
    <row r="118" spans="1:9" x14ac:dyDescent="0.3">
      <c r="A118">
        <f>Totaler!A118:B225</f>
        <v>8150</v>
      </c>
      <c r="B118" t="str">
        <f>Totaler!B118:B225</f>
        <v>Annen Rentekostnad</v>
      </c>
      <c r="C118">
        <v>0</v>
      </c>
    </row>
    <row r="119" spans="1:9" x14ac:dyDescent="0.3">
      <c r="A119">
        <f>Totaler!A119:B226</f>
        <v>8155</v>
      </c>
      <c r="B119" t="str">
        <f>Totaler!B119:B226</f>
        <v>Rentekostnader leverandører</v>
      </c>
      <c r="C119">
        <v>0</v>
      </c>
      <c r="F119">
        <v>572</v>
      </c>
      <c r="G119">
        <v>0</v>
      </c>
      <c r="H119" s="113">
        <v>0</v>
      </c>
      <c r="I119">
        <v>0</v>
      </c>
    </row>
    <row r="120" spans="1:9" x14ac:dyDescent="0.3">
      <c r="A120">
        <f>Totaler!A120:B227</f>
        <v>8170</v>
      </c>
      <c r="B120" t="str">
        <f>Totaler!B120:B227</f>
        <v>Annen Finanskostnad</v>
      </c>
      <c r="C120">
        <v>600</v>
      </c>
      <c r="D120">
        <v>3676</v>
      </c>
      <c r="E120">
        <v>4000</v>
      </c>
      <c r="F120">
        <v>3913</v>
      </c>
      <c r="G120">
        <v>3000</v>
      </c>
      <c r="H120" s="113">
        <v>2941</v>
      </c>
      <c r="I120">
        <v>0</v>
      </c>
    </row>
    <row r="121" spans="1:9" x14ac:dyDescent="0.3">
      <c r="A121" t="str">
        <f>Totaler!A121:B228</f>
        <v>Sum finanskostnader</v>
      </c>
      <c r="B121">
        <f>Totaler!B121:B228</f>
        <v>0</v>
      </c>
      <c r="C121">
        <f t="shared" ref="C121:I121" si="30">SUM(C118:C120)</f>
        <v>600</v>
      </c>
      <c r="D121">
        <f t="shared" si="30"/>
        <v>3676</v>
      </c>
      <c r="E121">
        <f t="shared" si="30"/>
        <v>4000</v>
      </c>
      <c r="F121">
        <f t="shared" si="30"/>
        <v>4485</v>
      </c>
      <c r="G121">
        <f t="shared" si="30"/>
        <v>3000</v>
      </c>
      <c r="H121" s="113">
        <f t="shared" ref="H121" si="31">SUM(H118:H120)</f>
        <v>2941</v>
      </c>
      <c r="I121">
        <f t="shared" si="30"/>
        <v>0</v>
      </c>
    </row>
    <row r="122" spans="1:9" x14ac:dyDescent="0.3">
      <c r="A122" t="str">
        <f>Totaler!A122:B229</f>
        <v>FINANSRESULTAT</v>
      </c>
      <c r="B122">
        <f>Totaler!B122:B229</f>
        <v>0</v>
      </c>
      <c r="C122">
        <f t="shared" ref="C122:I122" si="32">SUM(C117-C121)</f>
        <v>3400</v>
      </c>
      <c r="D122">
        <f t="shared" si="32"/>
        <v>891</v>
      </c>
      <c r="E122">
        <f t="shared" si="32"/>
        <v>0</v>
      </c>
      <c r="F122">
        <f t="shared" si="32"/>
        <v>-4170</v>
      </c>
      <c r="G122">
        <f t="shared" si="32"/>
        <v>-2700</v>
      </c>
      <c r="H122" s="113">
        <f t="shared" ref="H122" si="33">SUM(H117-H121)</f>
        <v>-2699</v>
      </c>
      <c r="I122">
        <f t="shared" si="32"/>
        <v>0</v>
      </c>
    </row>
    <row r="123" spans="1:9" x14ac:dyDescent="0.3">
      <c r="A123" t="str">
        <f>Totaler!A123:B230</f>
        <v>ORDINÆRT ÅRSRESULTAT</v>
      </c>
      <c r="B123">
        <f>Totaler!B123:B230</f>
        <v>0</v>
      </c>
      <c r="C123">
        <f t="shared" ref="C123:I123" ca="1" si="34">SUM(C113+C122)</f>
        <v>59200</v>
      </c>
      <c r="D123">
        <f t="shared" si="34"/>
        <v>-45189</v>
      </c>
      <c r="E123">
        <f t="shared" si="34"/>
        <v>-10400</v>
      </c>
      <c r="F123">
        <f t="shared" si="34"/>
        <v>2979</v>
      </c>
      <c r="G123">
        <f t="shared" si="34"/>
        <v>1800</v>
      </c>
      <c r="H123" s="113">
        <f t="shared" ref="H123" si="35">SUM(H113+H122)</f>
        <v>2812</v>
      </c>
      <c r="I123">
        <f t="shared" si="34"/>
        <v>44300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3"/>
  <sheetViews>
    <sheetView topLeftCell="A98" workbookViewId="0">
      <selection activeCell="H123" sqref="H123"/>
    </sheetView>
  </sheetViews>
  <sheetFormatPr baseColWidth="10" defaultRowHeight="14.4" x14ac:dyDescent="0.3"/>
  <cols>
    <col min="2" max="2" width="23.88671875" customWidth="1"/>
  </cols>
  <sheetData>
    <row r="1" spans="1:9" ht="31.2" x14ac:dyDescent="0.3">
      <c r="A1" s="1" t="s">
        <v>0</v>
      </c>
      <c r="C1" s="1">
        <v>2017</v>
      </c>
      <c r="D1" s="1" t="s">
        <v>128</v>
      </c>
      <c r="E1" s="1">
        <v>2018</v>
      </c>
      <c r="F1" s="1" t="s">
        <v>128</v>
      </c>
      <c r="G1" s="55" t="s">
        <v>144</v>
      </c>
      <c r="H1" s="1" t="s">
        <v>128</v>
      </c>
      <c r="I1" s="108" t="s">
        <v>158</v>
      </c>
    </row>
    <row r="2" spans="1:9" x14ac:dyDescent="0.3">
      <c r="A2" s="2" t="s">
        <v>121</v>
      </c>
      <c r="B2" s="2" t="s">
        <v>122</v>
      </c>
      <c r="D2" s="40">
        <v>43100</v>
      </c>
      <c r="F2" s="40">
        <v>43465</v>
      </c>
      <c r="H2" s="40">
        <v>43830</v>
      </c>
      <c r="I2" s="106"/>
    </row>
    <row r="4" spans="1:9" x14ac:dyDescent="0.3">
      <c r="A4">
        <f>Totaler!A4:B123</f>
        <v>3921</v>
      </c>
      <c r="B4" t="str">
        <f>Totaler!B4:B123</f>
        <v xml:space="preserve">Medlemskontingent </v>
      </c>
      <c r="C4" s="5">
        <v>0</v>
      </c>
      <c r="D4" s="5"/>
      <c r="E4" s="5">
        <v>0</v>
      </c>
      <c r="F4" s="5"/>
      <c r="G4" s="5">
        <v>0</v>
      </c>
      <c r="H4" s="5"/>
      <c r="I4" s="107">
        <v>0</v>
      </c>
    </row>
    <row r="5" spans="1:9" x14ac:dyDescent="0.3">
      <c r="A5">
        <f>Totaler!A5:B124</f>
        <v>3922</v>
      </c>
      <c r="B5" t="str">
        <f>Totaler!B5:B124</f>
        <v>Treningsavgift</v>
      </c>
      <c r="C5" s="8">
        <v>70000</v>
      </c>
      <c r="D5" s="8">
        <v>63700</v>
      </c>
      <c r="E5" s="8">
        <v>71500</v>
      </c>
      <c r="F5" s="8">
        <v>69500</v>
      </c>
      <c r="G5" s="8">
        <v>86600</v>
      </c>
      <c r="H5" s="8">
        <v>75300</v>
      </c>
      <c r="I5" s="111">
        <v>83300</v>
      </c>
    </row>
    <row r="6" spans="1:9" x14ac:dyDescent="0.3">
      <c r="A6">
        <f>Totaler!A6:B125</f>
        <v>3923</v>
      </c>
      <c r="B6" t="str">
        <f>Totaler!B6:B125</f>
        <v>Vintertreningsavgift</v>
      </c>
      <c r="C6" s="8">
        <v>0</v>
      </c>
      <c r="D6" s="8"/>
      <c r="E6" s="8">
        <v>0</v>
      </c>
      <c r="F6" s="8"/>
      <c r="G6" s="8">
        <v>0</v>
      </c>
      <c r="H6" s="8"/>
      <c r="I6" s="111">
        <v>0</v>
      </c>
    </row>
    <row r="7" spans="1:9" x14ac:dyDescent="0.3">
      <c r="A7">
        <f>Totaler!A7:B126</f>
        <v>3924</v>
      </c>
      <c r="B7" t="str">
        <f>Totaler!B7:B126</f>
        <v>Parkering Langrenn</v>
      </c>
      <c r="C7" s="8">
        <v>0</v>
      </c>
      <c r="D7" s="8"/>
      <c r="E7" s="8">
        <v>0</v>
      </c>
      <c r="F7" s="8"/>
      <c r="G7" s="8">
        <v>0</v>
      </c>
      <c r="H7" s="8"/>
      <c r="I7" s="111">
        <v>0</v>
      </c>
    </row>
    <row r="8" spans="1:9" x14ac:dyDescent="0.3">
      <c r="A8">
        <f>Totaler!A8:B127</f>
        <v>3925</v>
      </c>
      <c r="B8" t="str">
        <f>Totaler!B8:B127</f>
        <v>Loddsalg inntekter</v>
      </c>
      <c r="C8" s="8">
        <v>0</v>
      </c>
      <c r="D8" s="8"/>
      <c r="E8" s="8">
        <v>0</v>
      </c>
      <c r="F8" s="8"/>
      <c r="G8" s="8">
        <v>0</v>
      </c>
      <c r="H8" s="8"/>
      <c r="I8" s="111">
        <v>0</v>
      </c>
    </row>
    <row r="9" spans="1:9" x14ac:dyDescent="0.3">
      <c r="A9">
        <f>Totaler!A9:B128</f>
        <v>3926</v>
      </c>
      <c r="B9" t="str">
        <f>Totaler!B9:B128</f>
        <v>Poengrenn Langrenn</v>
      </c>
      <c r="C9" s="8">
        <v>0</v>
      </c>
      <c r="D9" s="8"/>
      <c r="E9" s="8">
        <v>0</v>
      </c>
      <c r="F9" s="8"/>
      <c r="G9" s="8">
        <v>0</v>
      </c>
      <c r="H9" s="8"/>
      <c r="I9" s="111">
        <v>0</v>
      </c>
    </row>
    <row r="10" spans="1:9" x14ac:dyDescent="0.3">
      <c r="A10">
        <v>3927</v>
      </c>
      <c r="B10" t="s">
        <v>129</v>
      </c>
      <c r="C10" s="8">
        <v>0</v>
      </c>
      <c r="D10" s="8"/>
      <c r="E10" s="8">
        <v>0</v>
      </c>
      <c r="F10" s="8"/>
      <c r="G10" s="8">
        <v>0</v>
      </c>
      <c r="H10" s="8"/>
      <c r="I10" s="111">
        <v>0</v>
      </c>
    </row>
    <row r="11" spans="1:9" x14ac:dyDescent="0.3">
      <c r="A11">
        <v>3928</v>
      </c>
      <c r="B11" t="s">
        <v>130</v>
      </c>
      <c r="C11" s="8">
        <v>0</v>
      </c>
      <c r="D11" s="8"/>
      <c r="E11" s="8">
        <v>0</v>
      </c>
      <c r="F11" s="8"/>
      <c r="G11" s="8">
        <v>0</v>
      </c>
      <c r="H11" s="8"/>
      <c r="I11" s="111">
        <v>0</v>
      </c>
    </row>
    <row r="12" spans="1:9" x14ac:dyDescent="0.3">
      <c r="A12">
        <v>3232</v>
      </c>
      <c r="B12" t="s">
        <v>161</v>
      </c>
      <c r="C12" s="8">
        <v>0</v>
      </c>
      <c r="D12" s="8">
        <v>0</v>
      </c>
      <c r="E12" s="8"/>
      <c r="F12" s="8"/>
      <c r="G12" s="8"/>
      <c r="H12" s="8"/>
      <c r="I12" s="111"/>
    </row>
    <row r="13" spans="1:9" x14ac:dyDescent="0.3">
      <c r="A13">
        <f>Totaler!A13:B129</f>
        <v>3950</v>
      </c>
      <c r="B13" t="str">
        <f>Totaler!B13:B129</f>
        <v>Inntekter  Fotballskole</v>
      </c>
      <c r="C13" s="8">
        <v>0</v>
      </c>
      <c r="D13" s="8"/>
      <c r="E13" s="8">
        <v>0</v>
      </c>
      <c r="F13" s="8"/>
      <c r="G13" s="8">
        <v>0</v>
      </c>
      <c r="H13" s="8"/>
      <c r="I13" s="111">
        <v>0</v>
      </c>
    </row>
    <row r="14" spans="1:9" x14ac:dyDescent="0.3">
      <c r="A14">
        <f>Totaler!A14:B130</f>
        <v>3957</v>
      </c>
      <c r="B14" t="str">
        <f>Totaler!B14:B130</f>
        <v>Lotteri/loddsalg julecup</v>
      </c>
      <c r="C14" s="8">
        <v>0</v>
      </c>
      <c r="D14" s="8"/>
      <c r="E14" s="8">
        <v>0</v>
      </c>
      <c r="F14" s="8"/>
      <c r="G14" s="8">
        <v>0</v>
      </c>
      <c r="H14" s="8"/>
      <c r="I14" s="111">
        <v>0</v>
      </c>
    </row>
    <row r="15" spans="1:9" x14ac:dyDescent="0.3">
      <c r="A15">
        <f>Totaler!A15:B131</f>
        <v>3958</v>
      </c>
      <c r="B15" t="str">
        <f>Totaler!B15:B131</f>
        <v>Sponsorstøtte julecup</v>
      </c>
      <c r="C15" s="8">
        <v>0</v>
      </c>
      <c r="D15" s="8"/>
      <c r="E15" s="8">
        <v>0</v>
      </c>
      <c r="F15" s="8"/>
      <c r="G15" s="8">
        <v>0</v>
      </c>
      <c r="H15" s="8"/>
      <c r="I15" s="111">
        <v>0</v>
      </c>
    </row>
    <row r="16" spans="1:9" x14ac:dyDescent="0.3">
      <c r="A16">
        <f>Totaler!A16:B132</f>
        <v>3960</v>
      </c>
      <c r="B16" t="str">
        <f>Totaler!B16:B132</f>
        <v>Bingo lotteri andre innt</v>
      </c>
      <c r="C16" s="8">
        <v>0</v>
      </c>
      <c r="D16" s="8"/>
      <c r="E16" s="8">
        <v>0</v>
      </c>
      <c r="F16" s="8"/>
      <c r="G16" s="8">
        <v>0</v>
      </c>
      <c r="H16" s="8"/>
      <c r="I16" s="111">
        <v>0</v>
      </c>
    </row>
    <row r="17" spans="1:9" x14ac:dyDescent="0.3">
      <c r="A17">
        <f>Totaler!A17:B133</f>
        <v>3961</v>
      </c>
      <c r="B17" t="str">
        <f>Totaler!B17:B133</f>
        <v xml:space="preserve">Andre inntekter </v>
      </c>
      <c r="C17" s="8">
        <v>0</v>
      </c>
      <c r="D17" s="8"/>
      <c r="E17" s="8">
        <v>0</v>
      </c>
      <c r="F17" s="8"/>
      <c r="G17" s="8">
        <v>0</v>
      </c>
      <c r="H17" s="8"/>
      <c r="I17" s="111">
        <v>0</v>
      </c>
    </row>
    <row r="18" spans="1:9" x14ac:dyDescent="0.3">
      <c r="A18">
        <f>Totaler!A18:B134</f>
        <v>3962</v>
      </c>
      <c r="B18" t="str">
        <f>Totaler!B18:B134</f>
        <v>Salg av klær og utstyr</v>
      </c>
      <c r="C18" s="8">
        <v>0</v>
      </c>
      <c r="D18" s="8"/>
      <c r="E18" s="8">
        <v>0</v>
      </c>
      <c r="F18" s="8"/>
      <c r="G18" s="8">
        <v>0</v>
      </c>
      <c r="H18" s="8"/>
      <c r="I18" s="111">
        <v>0</v>
      </c>
    </row>
    <row r="19" spans="1:9" x14ac:dyDescent="0.3">
      <c r="A19">
        <f>Totaler!A19:B135</f>
        <v>3963</v>
      </c>
      <c r="B19" t="str">
        <f>Totaler!B19:B135</f>
        <v>Inntekter julecup</v>
      </c>
      <c r="C19" s="8">
        <v>0</v>
      </c>
      <c r="D19" s="8"/>
      <c r="E19" s="8">
        <v>0</v>
      </c>
      <c r="F19" s="8"/>
      <c r="G19" s="8">
        <v>0</v>
      </c>
      <c r="H19" s="8"/>
      <c r="I19" s="111">
        <v>0</v>
      </c>
    </row>
    <row r="20" spans="1:9" x14ac:dyDescent="0.3">
      <c r="A20">
        <f>Totaler!A20:B136</f>
        <v>3964</v>
      </c>
      <c r="B20" t="str">
        <f>Totaler!B20:B136</f>
        <v>Julecupen kiosksalg</v>
      </c>
      <c r="C20" s="8">
        <v>0</v>
      </c>
      <c r="D20" s="8"/>
      <c r="E20" s="8">
        <v>0</v>
      </c>
      <c r="F20" s="8"/>
      <c r="G20" s="8">
        <v>0</v>
      </c>
      <c r="H20" s="8"/>
      <c r="I20" s="111">
        <v>0</v>
      </c>
    </row>
    <row r="21" spans="1:9" x14ac:dyDescent="0.3">
      <c r="A21">
        <f>Totaler!A21:B137</f>
        <v>3966</v>
      </c>
      <c r="B21" t="str">
        <f>Totaler!B21:B137</f>
        <v>Inntekt Grasrotandel</v>
      </c>
      <c r="C21" s="8">
        <v>0</v>
      </c>
      <c r="D21" s="8"/>
      <c r="E21" s="8">
        <v>0</v>
      </c>
      <c r="F21" s="8"/>
      <c r="G21" s="8">
        <v>0</v>
      </c>
      <c r="H21" s="8"/>
      <c r="I21" s="111">
        <v>0</v>
      </c>
    </row>
    <row r="22" spans="1:9" x14ac:dyDescent="0.3">
      <c r="A22">
        <f>Totaler!A22:B138</f>
        <v>3967</v>
      </c>
      <c r="B22" t="str">
        <f>Totaler!B22:B138</f>
        <v>Inntekt Idrettsbingo</v>
      </c>
      <c r="C22" s="8">
        <v>0</v>
      </c>
      <c r="D22" s="8"/>
      <c r="E22" s="8">
        <v>0</v>
      </c>
      <c r="F22" s="8"/>
      <c r="G22" s="8">
        <v>0</v>
      </c>
      <c r="H22" s="8"/>
      <c r="I22" s="111">
        <v>0</v>
      </c>
    </row>
    <row r="23" spans="1:9" x14ac:dyDescent="0.3">
      <c r="A23">
        <f>Totaler!A23:B139</f>
        <v>3968</v>
      </c>
      <c r="B23" t="str">
        <f>Totaler!B23:B139</f>
        <v>Salg toalettpapir</v>
      </c>
      <c r="C23" s="8">
        <v>0</v>
      </c>
      <c r="D23" s="8"/>
      <c r="E23" s="8">
        <v>0</v>
      </c>
      <c r="F23" s="8"/>
      <c r="G23" s="8">
        <v>0</v>
      </c>
      <c r="H23" s="8"/>
      <c r="I23" s="111">
        <v>0</v>
      </c>
    </row>
    <row r="24" spans="1:9" x14ac:dyDescent="0.3">
      <c r="A24">
        <f>Totaler!A24:B140</f>
        <v>3971</v>
      </c>
      <c r="B24" t="str">
        <f>Totaler!B24:B140</f>
        <v>Egenandeler samlinger</v>
      </c>
      <c r="C24" s="8">
        <v>0</v>
      </c>
      <c r="D24" s="8"/>
      <c r="E24" s="8">
        <v>0</v>
      </c>
      <c r="F24" s="8"/>
      <c r="G24" s="8">
        <v>0</v>
      </c>
      <c r="H24" s="8"/>
      <c r="I24" s="111">
        <v>0</v>
      </c>
    </row>
    <row r="25" spans="1:9" x14ac:dyDescent="0.3">
      <c r="A25">
        <f>Totaler!A25:B141</f>
        <v>3972</v>
      </c>
      <c r="B25" t="str">
        <f>Totaler!B25:B141</f>
        <v>Refusjon utlegg Kunstgressbanen</v>
      </c>
      <c r="C25" s="8">
        <v>0</v>
      </c>
      <c r="D25" s="8"/>
      <c r="E25" s="8">
        <v>0</v>
      </c>
      <c r="F25" s="8"/>
      <c r="G25" s="8">
        <v>0</v>
      </c>
      <c r="H25" s="8"/>
      <c r="I25" s="111">
        <v>0</v>
      </c>
    </row>
    <row r="26" spans="1:9" x14ac:dyDescent="0.3">
      <c r="A26">
        <f>Totaler!A26:B142</f>
        <v>3973</v>
      </c>
      <c r="B26" t="str">
        <f>Totaler!B26:B142</f>
        <v>World Cup Hopp- Inntekter</v>
      </c>
      <c r="C26" s="8">
        <v>0</v>
      </c>
      <c r="D26" s="8"/>
      <c r="E26" s="8">
        <v>0</v>
      </c>
      <c r="F26" s="8"/>
      <c r="G26" s="8">
        <v>0</v>
      </c>
      <c r="H26" s="8"/>
      <c r="I26" s="111">
        <v>0</v>
      </c>
    </row>
    <row r="27" spans="1:9" x14ac:dyDescent="0.3">
      <c r="A27">
        <f>Totaler!A27:B143</f>
        <v>3982</v>
      </c>
      <c r="B27" t="str">
        <f>Totaler!B27:B143</f>
        <v>Internt bidrag fra Fotball</v>
      </c>
      <c r="C27" s="8">
        <v>0</v>
      </c>
      <c r="D27" s="8"/>
      <c r="E27" s="8">
        <v>0</v>
      </c>
      <c r="F27" s="8"/>
      <c r="G27" s="8">
        <v>0</v>
      </c>
      <c r="H27" s="8"/>
      <c r="I27" s="111">
        <v>0</v>
      </c>
    </row>
    <row r="28" spans="1:9" x14ac:dyDescent="0.3">
      <c r="A28">
        <f>Totaler!A28:B144</f>
        <v>3983</v>
      </c>
      <c r="B28" t="str">
        <f>Totaler!B28:B144</f>
        <v>Andre inntekter bane</v>
      </c>
      <c r="C28" s="8">
        <v>0</v>
      </c>
      <c r="D28" s="8"/>
      <c r="E28" s="8">
        <v>0</v>
      </c>
      <c r="F28" s="8"/>
      <c r="G28" s="8">
        <v>0</v>
      </c>
      <c r="H28" s="8"/>
      <c r="I28" s="111">
        <v>0</v>
      </c>
    </row>
    <row r="29" spans="1:9" x14ac:dyDescent="0.3">
      <c r="A29">
        <f>Totaler!A29:B145</f>
        <v>3990</v>
      </c>
      <c r="B29" t="str">
        <f>Totaler!B29:B145</f>
        <v>Økonomisk støtte</v>
      </c>
      <c r="C29" s="8">
        <v>0</v>
      </c>
      <c r="D29" s="8"/>
      <c r="E29" s="8">
        <v>0</v>
      </c>
      <c r="F29" s="8"/>
      <c r="G29" s="8">
        <v>0</v>
      </c>
      <c r="H29" s="8"/>
      <c r="I29" s="111">
        <v>0</v>
      </c>
    </row>
    <row r="30" spans="1:9" x14ac:dyDescent="0.3">
      <c r="A30" t="str">
        <f>Totaler!A30:B146</f>
        <v>Sum Driftsinntekter</v>
      </c>
      <c r="B30">
        <f>Totaler!B30:B146</f>
        <v>0</v>
      </c>
      <c r="C30">
        <f t="shared" ref="C30:H30" si="0">SUM(C4:C29)</f>
        <v>70000</v>
      </c>
      <c r="D30">
        <f t="shared" si="0"/>
        <v>63700</v>
      </c>
      <c r="E30">
        <f t="shared" si="0"/>
        <v>71500</v>
      </c>
      <c r="F30">
        <f t="shared" si="0"/>
        <v>69500</v>
      </c>
      <c r="G30">
        <f t="shared" si="0"/>
        <v>86600</v>
      </c>
      <c r="H30">
        <f t="shared" si="0"/>
        <v>75300</v>
      </c>
      <c r="I30" s="109">
        <f>SUM(I4:I29)</f>
        <v>83300</v>
      </c>
    </row>
    <row r="31" spans="1:9" x14ac:dyDescent="0.3">
      <c r="A31">
        <f>Totaler!A31:B147</f>
        <v>5000</v>
      </c>
      <c r="B31" t="str">
        <f>Totaler!B31:B147</f>
        <v>Fast Lønn (Hovedlaget)</v>
      </c>
      <c r="C31">
        <v>0</v>
      </c>
      <c r="E31">
        <v>0</v>
      </c>
      <c r="G31">
        <v>0</v>
      </c>
      <c r="I31" s="109">
        <v>0</v>
      </c>
    </row>
    <row r="32" spans="1:9" x14ac:dyDescent="0.3">
      <c r="A32">
        <f>Totaler!A32:B148</f>
        <v>5001</v>
      </c>
      <c r="B32" t="str">
        <f>Totaler!B32:B148</f>
        <v>Lønn uten feriep/arb.avg</v>
      </c>
      <c r="C32">
        <v>58000</v>
      </c>
      <c r="D32">
        <v>53000</v>
      </c>
      <c r="E32">
        <v>58300</v>
      </c>
      <c r="F32">
        <v>53100</v>
      </c>
      <c r="G32">
        <v>63000</v>
      </c>
      <c r="H32">
        <v>43200</v>
      </c>
      <c r="I32" s="109">
        <v>61200</v>
      </c>
    </row>
    <row r="33" spans="1:9" x14ac:dyDescent="0.3">
      <c r="A33">
        <v>5006</v>
      </c>
      <c r="B33" t="s">
        <v>135</v>
      </c>
      <c r="C33">
        <v>0</v>
      </c>
      <c r="E33">
        <v>0</v>
      </c>
      <c r="G33">
        <v>0</v>
      </c>
      <c r="I33" s="109">
        <v>0</v>
      </c>
    </row>
    <row r="34" spans="1:9" x14ac:dyDescent="0.3">
      <c r="A34">
        <f>Totaler!A34:B149</f>
        <v>5330</v>
      </c>
      <c r="B34" t="str">
        <f>Totaler!B34:B149</f>
        <v>Styrehonrar</v>
      </c>
      <c r="C34">
        <v>0</v>
      </c>
      <c r="E34">
        <v>4000</v>
      </c>
      <c r="F34">
        <v>4000</v>
      </c>
      <c r="G34">
        <v>4000</v>
      </c>
      <c r="H34">
        <v>0</v>
      </c>
      <c r="I34" s="109">
        <v>4000</v>
      </c>
    </row>
    <row r="35" spans="1:9" x14ac:dyDescent="0.3">
      <c r="A35" t="str">
        <f>Totaler!A35:B150</f>
        <v>Sum Lønn og Godtgjørelser</v>
      </c>
      <c r="B35">
        <f>Totaler!B35:B150</f>
        <v>0</v>
      </c>
      <c r="C35">
        <f t="shared" ref="C35:I35" si="1">SUM(C31:C34)</f>
        <v>58000</v>
      </c>
      <c r="D35">
        <f t="shared" si="1"/>
        <v>53000</v>
      </c>
      <c r="E35">
        <f t="shared" si="1"/>
        <v>62300</v>
      </c>
      <c r="F35">
        <f t="shared" si="1"/>
        <v>57100</v>
      </c>
      <c r="G35">
        <f t="shared" si="1"/>
        <v>67000</v>
      </c>
      <c r="H35">
        <f t="shared" si="1"/>
        <v>43200</v>
      </c>
      <c r="I35" s="109">
        <f t="shared" si="1"/>
        <v>65200</v>
      </c>
    </row>
    <row r="36" spans="1:9" x14ac:dyDescent="0.3">
      <c r="A36">
        <f>Totaler!A36:B151</f>
        <v>5400</v>
      </c>
      <c r="B36" t="str">
        <f>Totaler!B36:B151</f>
        <v>Arbeidsgiveravgift</v>
      </c>
      <c r="C36">
        <v>0</v>
      </c>
      <c r="E36">
        <v>0</v>
      </c>
      <c r="G36">
        <v>8900</v>
      </c>
      <c r="I36" s="109">
        <v>8700</v>
      </c>
    </row>
    <row r="37" spans="1:9" x14ac:dyDescent="0.3">
      <c r="A37" t="str">
        <f>Totaler!A37:B152</f>
        <v>Sum Arbeidsgiveravgift</v>
      </c>
      <c r="B37">
        <f>Totaler!B37:B152</f>
        <v>0</v>
      </c>
      <c r="C37">
        <f>SUM(C36)</f>
        <v>0</v>
      </c>
      <c r="D37">
        <f>SUM(D36)</f>
        <v>0</v>
      </c>
      <c r="E37">
        <f>SUM(E36)</f>
        <v>0</v>
      </c>
      <c r="F37">
        <f>SUM(F36)</f>
        <v>0</v>
      </c>
      <c r="G37">
        <v>0</v>
      </c>
      <c r="H37">
        <f>SUM(H36)</f>
        <v>0</v>
      </c>
      <c r="I37" s="109">
        <f>SUM(I36)</f>
        <v>8700</v>
      </c>
    </row>
    <row r="38" spans="1:9" x14ac:dyDescent="0.3">
      <c r="A38" t="str">
        <f>Totaler!A38:B153</f>
        <v>SUM PERSONALKOSTNADER</v>
      </c>
      <c r="B38">
        <f>Totaler!B38:B153</f>
        <v>0</v>
      </c>
      <c r="C38">
        <f>SUM(C35+C37)</f>
        <v>58000</v>
      </c>
      <c r="D38">
        <f>SUM(D35+D37)</f>
        <v>53000</v>
      </c>
      <c r="E38">
        <f>SUM(E35+E37)</f>
        <v>62300</v>
      </c>
      <c r="F38">
        <f>SUM(F35+F37)</f>
        <v>57100</v>
      </c>
      <c r="G38">
        <f>SUM(G35:G37)</f>
        <v>75900</v>
      </c>
      <c r="H38">
        <f>SUM(H35+H37)</f>
        <v>43200</v>
      </c>
      <c r="I38" s="109">
        <f>SUM(I35+I37)</f>
        <v>73900</v>
      </c>
    </row>
    <row r="39" spans="1:9" x14ac:dyDescent="0.3">
      <c r="A39">
        <f>Totaler!A39:B154</f>
        <v>6000</v>
      </c>
      <c r="B39" t="str">
        <f>Totaler!B39:B154</f>
        <v>Avskrivninger banen</v>
      </c>
      <c r="C39">
        <v>0</v>
      </c>
      <c r="E39">
        <v>0</v>
      </c>
      <c r="G39">
        <v>0</v>
      </c>
      <c r="I39" s="109">
        <v>0</v>
      </c>
    </row>
    <row r="40" spans="1:9" x14ac:dyDescent="0.3">
      <c r="A40">
        <f>Totaler!A40:B155</f>
        <v>6014</v>
      </c>
      <c r="B40" t="str">
        <f>Totaler!B40:B155</f>
        <v>Avskrivning saltsilo</v>
      </c>
      <c r="C40">
        <v>0</v>
      </c>
      <c r="E40">
        <v>0</v>
      </c>
      <c r="G40">
        <v>0</v>
      </c>
      <c r="I40" s="109">
        <v>0</v>
      </c>
    </row>
    <row r="41" spans="1:9" x14ac:dyDescent="0.3">
      <c r="A41">
        <f>Totaler!A41:B156</f>
        <v>6015</v>
      </c>
      <c r="B41" t="str">
        <f>Totaler!B41:B156</f>
        <v>Avskrivning kopimaskin</v>
      </c>
      <c r="C41">
        <v>0</v>
      </c>
      <c r="E41">
        <v>0</v>
      </c>
      <c r="G41">
        <v>0</v>
      </c>
      <c r="I41" s="109">
        <v>0</v>
      </c>
    </row>
    <row r="42" spans="1:9" x14ac:dyDescent="0.3">
      <c r="A42">
        <f>Totaler!A42:B157</f>
        <v>6018</v>
      </c>
      <c r="B42" t="str">
        <f>Totaler!B42:B157</f>
        <v>Avsskrivning kiosk</v>
      </c>
      <c r="C42">
        <v>0</v>
      </c>
      <c r="E42">
        <v>0</v>
      </c>
      <c r="G42">
        <v>0</v>
      </c>
      <c r="I42" s="109">
        <v>0</v>
      </c>
    </row>
    <row r="43" spans="1:9" x14ac:dyDescent="0.3">
      <c r="A43" t="str">
        <f>Totaler!A43:B158</f>
        <v>Sum avskrivninger</v>
      </c>
      <c r="B43">
        <f>Totaler!B43:B158</f>
        <v>0</v>
      </c>
      <c r="C43">
        <f>SUM(C39:C42)</f>
        <v>0</v>
      </c>
      <c r="D43">
        <f>SUM(D39:D42)</f>
        <v>0</v>
      </c>
      <c r="E43">
        <f>SUM(E39:E42)</f>
        <v>0</v>
      </c>
      <c r="F43">
        <f>SUM(F39:F42)</f>
        <v>0</v>
      </c>
      <c r="G43">
        <v>0</v>
      </c>
      <c r="H43">
        <f>SUM(H39:H42)</f>
        <v>0</v>
      </c>
      <c r="I43" s="109">
        <f>SUM(I39:I42)</f>
        <v>0</v>
      </c>
    </row>
    <row r="44" spans="1:9" x14ac:dyDescent="0.3">
      <c r="A44">
        <f>Totaler!A44:B159</f>
        <v>6300</v>
      </c>
      <c r="B44" t="str">
        <f>Totaler!B44:B159</f>
        <v>Leie lokaler</v>
      </c>
      <c r="C44">
        <v>0</v>
      </c>
      <c r="E44">
        <v>0</v>
      </c>
      <c r="G44">
        <v>0</v>
      </c>
      <c r="I44" s="109">
        <v>0</v>
      </c>
    </row>
    <row r="45" spans="1:9" x14ac:dyDescent="0.3">
      <c r="A45">
        <f>Totaler!A45:B160</f>
        <v>6301</v>
      </c>
      <c r="B45" t="str">
        <f>Totaler!B45:B160</f>
        <v>Leie baner</v>
      </c>
      <c r="C45">
        <v>0</v>
      </c>
      <c r="E45">
        <v>0</v>
      </c>
      <c r="G45">
        <v>0</v>
      </c>
      <c r="I45" s="109">
        <v>0</v>
      </c>
    </row>
    <row r="46" spans="1:9" x14ac:dyDescent="0.3">
      <c r="A46">
        <f>Totaler!A46:B161</f>
        <v>6360</v>
      </c>
      <c r="B46" t="str">
        <f>Totaler!B46:B161</f>
        <v>Renhold</v>
      </c>
      <c r="C46">
        <v>0</v>
      </c>
      <c r="E46">
        <v>0</v>
      </c>
      <c r="G46">
        <v>0</v>
      </c>
      <c r="I46" s="109">
        <v>0</v>
      </c>
    </row>
    <row r="47" spans="1:9" x14ac:dyDescent="0.3">
      <c r="A47">
        <f>Totaler!A47:B162</f>
        <v>6380</v>
      </c>
      <c r="B47" t="str">
        <f>Totaler!B47:B162</f>
        <v>Hallprosjekt/Flatåshallen</v>
      </c>
      <c r="C47">
        <v>0</v>
      </c>
      <c r="E47">
        <v>0</v>
      </c>
      <c r="G47">
        <v>0</v>
      </c>
      <c r="I47" s="109">
        <v>0</v>
      </c>
    </row>
    <row r="48" spans="1:9" x14ac:dyDescent="0.3">
      <c r="A48">
        <f>Totaler!A48:B163</f>
        <v>6390</v>
      </c>
      <c r="B48" t="str">
        <f>Totaler!B48:B163</f>
        <v>Annen lokalkostnader/banekostn</v>
      </c>
      <c r="C48">
        <v>0</v>
      </c>
      <c r="E48">
        <v>0</v>
      </c>
      <c r="G48">
        <v>0</v>
      </c>
      <c r="I48" s="109">
        <v>0</v>
      </c>
    </row>
    <row r="49" spans="1:9" x14ac:dyDescent="0.3">
      <c r="A49" t="str">
        <f>Totaler!A49:B164</f>
        <v>Sum Kostnader Lokaler</v>
      </c>
      <c r="C49">
        <f>SUM(C44:C48)</f>
        <v>0</v>
      </c>
      <c r="D49">
        <f>SUM(D44:D48)</f>
        <v>0</v>
      </c>
      <c r="E49">
        <f>SUM(E44:E48)</f>
        <v>0</v>
      </c>
      <c r="F49">
        <f>SUM(F44:F48)</f>
        <v>0</v>
      </c>
      <c r="G49">
        <v>0</v>
      </c>
      <c r="H49">
        <f>SUM(H44:H48)</f>
        <v>0</v>
      </c>
      <c r="I49" s="109">
        <f>SUM(I44:I48)</f>
        <v>0</v>
      </c>
    </row>
    <row r="50" spans="1:9" x14ac:dyDescent="0.3">
      <c r="A50">
        <f>Totaler!A50:B165</f>
        <v>6540</v>
      </c>
      <c r="B50" t="str">
        <f>Totaler!B50:B165</f>
        <v>Inventar</v>
      </c>
      <c r="C50">
        <v>0</v>
      </c>
      <c r="E50">
        <v>0</v>
      </c>
      <c r="G50">
        <v>0</v>
      </c>
      <c r="I50" s="109">
        <v>0</v>
      </c>
    </row>
    <row r="51" spans="1:9" x14ac:dyDescent="0.3">
      <c r="A51">
        <f>Totaler!A51:B166</f>
        <v>6542</v>
      </c>
      <c r="B51" t="str">
        <f>Totaler!B51:B166</f>
        <v>Nett, mål utstyr til Kgressbanen</v>
      </c>
      <c r="C51">
        <v>0</v>
      </c>
      <c r="E51">
        <v>0</v>
      </c>
      <c r="G51">
        <v>0</v>
      </c>
      <c r="I51" s="109">
        <v>0</v>
      </c>
    </row>
    <row r="52" spans="1:9" x14ac:dyDescent="0.3">
      <c r="A52">
        <f>Totaler!A52:B167</f>
        <v>6551</v>
      </c>
      <c r="B52" t="str">
        <f>Totaler!B52:B167</f>
        <v>Datautstyr</v>
      </c>
      <c r="C52">
        <v>0</v>
      </c>
      <c r="E52">
        <v>0</v>
      </c>
      <c r="G52">
        <v>0</v>
      </c>
      <c r="I52" s="109">
        <v>0</v>
      </c>
    </row>
    <row r="53" spans="1:9" x14ac:dyDescent="0.3">
      <c r="A53">
        <f>Totaler!A53:B168</f>
        <v>6552</v>
      </c>
      <c r="B53" t="str">
        <f>Totaler!B53:B168</f>
        <v>Kunstgressbanen mellomregning</v>
      </c>
      <c r="C53">
        <v>0</v>
      </c>
      <c r="E53">
        <v>0</v>
      </c>
      <c r="G53">
        <v>0</v>
      </c>
      <c r="I53" s="109">
        <v>0</v>
      </c>
    </row>
    <row r="54" spans="1:9" x14ac:dyDescent="0.3">
      <c r="A54">
        <f>Totaler!A54:B169</f>
        <v>6553</v>
      </c>
      <c r="B54" t="str">
        <f>Totaler!B54:B169</f>
        <v>Driftskostn. Kunstgressb.</v>
      </c>
      <c r="C54">
        <v>0</v>
      </c>
      <c r="E54">
        <v>0</v>
      </c>
      <c r="G54">
        <v>0</v>
      </c>
      <c r="I54" s="109">
        <v>0</v>
      </c>
    </row>
    <row r="55" spans="1:9" x14ac:dyDescent="0.3">
      <c r="A55">
        <f>Totaler!A55:B170</f>
        <v>6554</v>
      </c>
      <c r="B55" t="s">
        <v>139</v>
      </c>
      <c r="C55">
        <v>0</v>
      </c>
      <c r="E55">
        <v>0</v>
      </c>
      <c r="G55">
        <v>0</v>
      </c>
      <c r="I55" s="109">
        <v>0</v>
      </c>
    </row>
    <row r="56" spans="1:9" x14ac:dyDescent="0.3">
      <c r="A56">
        <f>Totaler!A56:B171</f>
        <v>6555</v>
      </c>
      <c r="B56" t="str">
        <f>Totaler!B56:B171</f>
        <v>Drift traktor/vinterbane</v>
      </c>
      <c r="C56">
        <v>0</v>
      </c>
      <c r="E56">
        <v>0</v>
      </c>
      <c r="G56">
        <v>0</v>
      </c>
      <c r="I56" s="109">
        <v>0</v>
      </c>
    </row>
    <row r="57" spans="1:9" x14ac:dyDescent="0.3">
      <c r="A57">
        <v>6563</v>
      </c>
      <c r="B57" t="s">
        <v>132</v>
      </c>
      <c r="C57">
        <v>0</v>
      </c>
      <c r="E57">
        <v>0</v>
      </c>
      <c r="G57">
        <v>0</v>
      </c>
      <c r="I57" s="109">
        <v>0</v>
      </c>
    </row>
    <row r="58" spans="1:9" x14ac:dyDescent="0.3">
      <c r="A58" t="str">
        <f>Totaler!A58:B172</f>
        <v>Sum kostnader Driftsmateriell</v>
      </c>
      <c r="C58">
        <f>SUM(C50:C57)</f>
        <v>0</v>
      </c>
      <c r="D58">
        <f>SUM(D50:D56)</f>
        <v>0</v>
      </c>
      <c r="E58">
        <f>SUM(E50:E56)</f>
        <v>0</v>
      </c>
      <c r="F58">
        <f>SUM(F50:F56)</f>
        <v>0</v>
      </c>
      <c r="G58">
        <v>0</v>
      </c>
      <c r="H58">
        <f>SUM(H50:H56)</f>
        <v>0</v>
      </c>
      <c r="I58" s="109">
        <f>SUM(I50:I56)</f>
        <v>0</v>
      </c>
    </row>
    <row r="59" spans="1:9" x14ac:dyDescent="0.3">
      <c r="A59">
        <f>Totaler!A59:B173</f>
        <v>6700</v>
      </c>
      <c r="B59" t="str">
        <f>Totaler!B59:B173</f>
        <v>Revisjonshonorar</v>
      </c>
      <c r="C59">
        <v>0</v>
      </c>
      <c r="E59">
        <v>0</v>
      </c>
      <c r="G59">
        <v>0</v>
      </c>
      <c r="I59" s="109">
        <v>0</v>
      </c>
    </row>
    <row r="60" spans="1:9" x14ac:dyDescent="0.3">
      <c r="A60">
        <f>Totaler!A60:B174</f>
        <v>6705</v>
      </c>
      <c r="B60" t="str">
        <f>Totaler!B60:B174</f>
        <v>Regnskapshonorar Folde Regnskap</v>
      </c>
      <c r="C60">
        <v>0</v>
      </c>
      <c r="E60">
        <v>0</v>
      </c>
      <c r="G60">
        <v>0</v>
      </c>
      <c r="I60" s="109">
        <v>0</v>
      </c>
    </row>
    <row r="61" spans="1:9" x14ac:dyDescent="0.3">
      <c r="A61">
        <f>Totaler!A61:B175</f>
        <v>6706</v>
      </c>
      <c r="B61" t="str">
        <f>Totaler!B61:B175</f>
        <v>Regnskapshonorar StyreWeb</v>
      </c>
      <c r="C61">
        <v>0</v>
      </c>
      <c r="E61">
        <v>0</v>
      </c>
      <c r="F61">
        <v>1265</v>
      </c>
      <c r="G61">
        <v>0</v>
      </c>
      <c r="H61">
        <v>1348</v>
      </c>
      <c r="I61" s="109">
        <v>1400</v>
      </c>
    </row>
    <row r="62" spans="1:9" x14ac:dyDescent="0.3">
      <c r="A62" t="str">
        <f>Totaler!A62:B176</f>
        <v>Sum Regnskapstjenester</v>
      </c>
      <c r="C62">
        <f>SUM(C59:C61)</f>
        <v>0</v>
      </c>
      <c r="D62">
        <f>SUM(D59:D61)</f>
        <v>0</v>
      </c>
      <c r="E62">
        <f>SUM(E59:E61)</f>
        <v>0</v>
      </c>
      <c r="F62">
        <f>SUM(F59:F61)</f>
        <v>1265</v>
      </c>
      <c r="G62">
        <v>0</v>
      </c>
      <c r="H62">
        <f>SUM(H59:H61)</f>
        <v>1348</v>
      </c>
      <c r="I62" s="109">
        <f>SUM(I59:I61)</f>
        <v>1400</v>
      </c>
    </row>
    <row r="63" spans="1:9" x14ac:dyDescent="0.3">
      <c r="A63">
        <f>Totaler!A63:B177</f>
        <v>6800</v>
      </c>
      <c r="B63" t="str">
        <f>Totaler!B63:B177</f>
        <v>Kontorrekvisita</v>
      </c>
      <c r="C63">
        <v>0</v>
      </c>
      <c r="E63">
        <v>0</v>
      </c>
      <c r="G63">
        <v>0</v>
      </c>
      <c r="H63">
        <v>591</v>
      </c>
      <c r="I63" s="109">
        <v>0</v>
      </c>
    </row>
    <row r="64" spans="1:9" x14ac:dyDescent="0.3">
      <c r="A64">
        <f>Totaler!A64:B178</f>
        <v>6890</v>
      </c>
      <c r="B64" t="str">
        <f>Totaler!B64:B178</f>
        <v>Annen Kontorkostnad</v>
      </c>
      <c r="C64">
        <v>0</v>
      </c>
      <c r="E64">
        <v>0</v>
      </c>
      <c r="G64">
        <v>0</v>
      </c>
      <c r="I64" s="109">
        <v>0</v>
      </c>
    </row>
    <row r="65" spans="1:9" x14ac:dyDescent="0.3">
      <c r="A65">
        <v>6820</v>
      </c>
      <c r="B65" t="s">
        <v>133</v>
      </c>
      <c r="C65">
        <v>0</v>
      </c>
      <c r="E65">
        <v>0</v>
      </c>
      <c r="G65">
        <v>0</v>
      </c>
      <c r="I65" s="109">
        <v>0</v>
      </c>
    </row>
    <row r="66" spans="1:9" x14ac:dyDescent="0.3">
      <c r="A66">
        <v>6840</v>
      </c>
      <c r="B66" t="s">
        <v>134</v>
      </c>
      <c r="C66">
        <v>0</v>
      </c>
      <c r="E66">
        <v>0</v>
      </c>
      <c r="G66">
        <v>0</v>
      </c>
      <c r="I66" s="109">
        <v>0</v>
      </c>
    </row>
    <row r="67" spans="1:9" x14ac:dyDescent="0.3">
      <c r="A67">
        <v>7322</v>
      </c>
      <c r="B67" t="s">
        <v>136</v>
      </c>
      <c r="C67">
        <v>0</v>
      </c>
      <c r="E67">
        <v>0</v>
      </c>
      <c r="G67">
        <v>0</v>
      </c>
      <c r="I67" s="109">
        <v>0</v>
      </c>
    </row>
    <row r="68" spans="1:9" x14ac:dyDescent="0.3">
      <c r="A68" t="str">
        <f>Totaler!A68:B179</f>
        <v>Sum Kontorrekvisita</v>
      </c>
      <c r="C68">
        <f>SUM(C63:C67)</f>
        <v>0</v>
      </c>
      <c r="D68">
        <f>SUM(D63:D67)</f>
        <v>0</v>
      </c>
      <c r="E68">
        <f>SUM(E63:E67)</f>
        <v>0</v>
      </c>
      <c r="F68">
        <f>SUM(F63:F67)</f>
        <v>0</v>
      </c>
      <c r="G68">
        <v>0</v>
      </c>
      <c r="H68">
        <f>SUM(H63:H67)</f>
        <v>591</v>
      </c>
      <c r="I68" s="109">
        <f>SUM(I63:I67)</f>
        <v>0</v>
      </c>
    </row>
    <row r="69" spans="1:9" x14ac:dyDescent="0.3">
      <c r="A69">
        <f>Totaler!A69:B180</f>
        <v>6903</v>
      </c>
      <c r="B69" t="str">
        <f>Totaler!B69:B180</f>
        <v>Mobiltelefon</v>
      </c>
      <c r="C69">
        <v>0</v>
      </c>
      <c r="E69">
        <v>0</v>
      </c>
      <c r="G69">
        <v>0</v>
      </c>
      <c r="I69" s="109">
        <v>0</v>
      </c>
    </row>
    <row r="70" spans="1:9" x14ac:dyDescent="0.3">
      <c r="A70">
        <f>Totaler!A70:B181</f>
        <v>6907</v>
      </c>
      <c r="B70" t="str">
        <f>Totaler!B70:B181</f>
        <v>Datakommunikasjon</v>
      </c>
      <c r="C70">
        <v>0</v>
      </c>
      <c r="E70">
        <v>0</v>
      </c>
      <c r="G70">
        <v>0</v>
      </c>
      <c r="I70" s="109">
        <v>0</v>
      </c>
    </row>
    <row r="71" spans="1:9" x14ac:dyDescent="0.3">
      <c r="A71">
        <f>Totaler!A71:B182</f>
        <v>6940</v>
      </c>
      <c r="B71" t="str">
        <f>Totaler!B71:B182</f>
        <v>Porto</v>
      </c>
      <c r="C71">
        <v>0</v>
      </c>
      <c r="E71">
        <v>0</v>
      </c>
      <c r="G71">
        <v>0</v>
      </c>
      <c r="I71" s="109">
        <v>0</v>
      </c>
    </row>
    <row r="72" spans="1:9" x14ac:dyDescent="0.3">
      <c r="A72" t="str">
        <f>Totaler!A72:B183</f>
        <v>Sum Telefon og Porto</v>
      </c>
      <c r="C72">
        <f>SUM(C69:C71)</f>
        <v>0</v>
      </c>
      <c r="D72">
        <f>SUM(D69:D71)</f>
        <v>0</v>
      </c>
      <c r="E72">
        <f>SUM(E69:E71)</f>
        <v>0</v>
      </c>
      <c r="F72">
        <f>SUM(F69:F71)</f>
        <v>0</v>
      </c>
      <c r="G72">
        <v>0</v>
      </c>
      <c r="H72">
        <f>SUM(H69:H71)</f>
        <v>0</v>
      </c>
      <c r="I72" s="109">
        <f>SUM(I69:I71)</f>
        <v>0</v>
      </c>
    </row>
    <row r="73" spans="1:9" x14ac:dyDescent="0.3">
      <c r="A73">
        <f>Totaler!A73:B184</f>
        <v>7100</v>
      </c>
      <c r="B73" t="str">
        <f>Totaler!B73:B184</f>
        <v>Bilgodtgjørelse</v>
      </c>
      <c r="C73">
        <v>0</v>
      </c>
      <c r="E73">
        <v>0</v>
      </c>
      <c r="G73">
        <v>0</v>
      </c>
      <c r="I73" s="109">
        <v>0</v>
      </c>
    </row>
    <row r="74" spans="1:9" x14ac:dyDescent="0.3">
      <c r="A74">
        <f>Totaler!A74:B185</f>
        <v>7101</v>
      </c>
      <c r="B74" t="str">
        <f>Totaler!B74:B185</f>
        <v>Kmgodtgjørelse ikke oppgpl</v>
      </c>
      <c r="C74">
        <v>0</v>
      </c>
      <c r="E74">
        <v>0</v>
      </c>
      <c r="G74">
        <v>0</v>
      </c>
      <c r="I74" s="109">
        <v>0</v>
      </c>
    </row>
    <row r="75" spans="1:9" x14ac:dyDescent="0.3">
      <c r="A75">
        <f>Totaler!A75:B186</f>
        <v>7140</v>
      </c>
      <c r="B75" t="str">
        <f>Totaler!B75:B186</f>
        <v>Reisekostnader</v>
      </c>
      <c r="C75">
        <v>0</v>
      </c>
      <c r="E75">
        <v>0</v>
      </c>
      <c r="G75">
        <v>0</v>
      </c>
      <c r="I75" s="109">
        <v>0</v>
      </c>
    </row>
    <row r="76" spans="1:9" x14ac:dyDescent="0.3">
      <c r="A76" t="str">
        <f>Totaler!A76:B187</f>
        <v>Sum Reise og diettgodtgjørelse</v>
      </c>
      <c r="C76">
        <f>SUM(C73:C75)</f>
        <v>0</v>
      </c>
      <c r="D76">
        <f>SUM(D73:D75)</f>
        <v>0</v>
      </c>
      <c r="E76">
        <f>SUM(E73:E75)</f>
        <v>0</v>
      </c>
      <c r="F76">
        <f>SUM(F73:F75)</f>
        <v>0</v>
      </c>
      <c r="G76">
        <v>0</v>
      </c>
      <c r="H76">
        <f>SUM(H73:H75)</f>
        <v>0</v>
      </c>
      <c r="I76" s="109">
        <f>SUM(I73:I75)</f>
        <v>0</v>
      </c>
    </row>
    <row r="77" spans="1:9" x14ac:dyDescent="0.3">
      <c r="A77">
        <f>Totaler!A77:B188</f>
        <v>7410</v>
      </c>
      <c r="B77" t="str">
        <f>Totaler!B77:B188</f>
        <v>Tilskudd lag</v>
      </c>
      <c r="C77">
        <v>0</v>
      </c>
      <c r="E77">
        <v>0</v>
      </c>
      <c r="G77">
        <v>0</v>
      </c>
      <c r="I77" s="109">
        <v>0</v>
      </c>
    </row>
    <row r="78" spans="1:9" x14ac:dyDescent="0.3">
      <c r="A78">
        <f>Totaler!A78:B189</f>
        <v>7420</v>
      </c>
      <c r="B78" t="str">
        <f>Totaler!B78:B189</f>
        <v>Intern støtte avdelinger</v>
      </c>
      <c r="C78">
        <v>0</v>
      </c>
      <c r="E78">
        <v>0</v>
      </c>
      <c r="G78">
        <v>0</v>
      </c>
      <c r="I78" s="109">
        <v>0</v>
      </c>
    </row>
    <row r="79" spans="1:9" x14ac:dyDescent="0.3">
      <c r="A79">
        <f>Totaler!A79:B190</f>
        <v>7430</v>
      </c>
      <c r="B79" t="str">
        <f>Totaler!B79:B190</f>
        <v>Gaver</v>
      </c>
      <c r="C79">
        <v>2000</v>
      </c>
      <c r="D79">
        <v>665</v>
      </c>
      <c r="E79">
        <v>1000</v>
      </c>
      <c r="F79">
        <v>725</v>
      </c>
      <c r="G79">
        <v>2000</v>
      </c>
      <c r="H79">
        <v>754</v>
      </c>
      <c r="I79" s="109">
        <v>2000</v>
      </c>
    </row>
    <row r="80" spans="1:9" x14ac:dyDescent="0.3">
      <c r="A80">
        <v>7600</v>
      </c>
      <c r="B80" t="s">
        <v>131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 s="109">
        <v>0</v>
      </c>
    </row>
    <row r="81" spans="1:9" x14ac:dyDescent="0.3">
      <c r="A81" t="str">
        <f>Totaler!A81:B191</f>
        <v>Sum Kontingenter og gaver</v>
      </c>
      <c r="C81">
        <f>SUM(C77:C80)</f>
        <v>2000</v>
      </c>
      <c r="D81">
        <f>SUM(D77:D80)</f>
        <v>665</v>
      </c>
      <c r="E81">
        <f>SUM(E77:E80)</f>
        <v>1000</v>
      </c>
      <c r="F81">
        <f>SUM(F77:F80)</f>
        <v>725</v>
      </c>
      <c r="G81">
        <v>2000</v>
      </c>
      <c r="H81">
        <f>SUM(H77:H80)</f>
        <v>754</v>
      </c>
      <c r="I81" s="109">
        <f>SUM(I77:I80)</f>
        <v>2000</v>
      </c>
    </row>
    <row r="82" spans="1:9" x14ac:dyDescent="0.3">
      <c r="A82">
        <f>Totaler!A82:B192</f>
        <v>7500</v>
      </c>
      <c r="B82" t="str">
        <f>Totaler!B82:B192</f>
        <v>Forsikringspremie</v>
      </c>
      <c r="C82">
        <v>0</v>
      </c>
      <c r="E82">
        <v>0</v>
      </c>
      <c r="G82">
        <v>0</v>
      </c>
      <c r="I82" s="109">
        <v>0</v>
      </c>
    </row>
    <row r="83" spans="1:9" x14ac:dyDescent="0.3">
      <c r="A83" t="str">
        <f>Totaler!A83:B193</f>
        <v>Sum forsikring og garantier</v>
      </c>
      <c r="C83">
        <f>SUM(C82)</f>
        <v>0</v>
      </c>
      <c r="D83">
        <f>SUM(D82)</f>
        <v>0</v>
      </c>
      <c r="E83">
        <f>SUM(E82)</f>
        <v>0</v>
      </c>
      <c r="F83">
        <f>SUM(F82)</f>
        <v>0</v>
      </c>
      <c r="G83">
        <v>0</v>
      </c>
      <c r="H83">
        <f>SUM(H82)</f>
        <v>0</v>
      </c>
      <c r="I83" s="109">
        <f>SUM(I82)</f>
        <v>0</v>
      </c>
    </row>
    <row r="84" spans="1:9" x14ac:dyDescent="0.3">
      <c r="A84">
        <v>4301</v>
      </c>
      <c r="B84" t="s">
        <v>162</v>
      </c>
      <c r="I84" s="109"/>
    </row>
    <row r="85" spans="1:9" x14ac:dyDescent="0.3">
      <c r="A85">
        <v>7710</v>
      </c>
      <c r="B85" t="s">
        <v>137</v>
      </c>
      <c r="C85">
        <v>0</v>
      </c>
      <c r="E85">
        <v>0</v>
      </c>
      <c r="G85">
        <v>0</v>
      </c>
      <c r="I85" s="109">
        <v>0</v>
      </c>
    </row>
    <row r="86" spans="1:9" x14ac:dyDescent="0.3">
      <c r="A86">
        <f>Totaler!A86:B194</f>
        <v>7730</v>
      </c>
      <c r="B86" t="str">
        <f>Totaler!B86:B194</f>
        <v>Idrettsutstyr, rekvisita</v>
      </c>
      <c r="C86">
        <v>4000</v>
      </c>
      <c r="D86">
        <v>1500</v>
      </c>
      <c r="E86">
        <v>3000</v>
      </c>
      <c r="F86">
        <v>2119</v>
      </c>
      <c r="G86">
        <v>4000</v>
      </c>
      <c r="H86">
        <v>1998</v>
      </c>
      <c r="I86" s="109">
        <v>0</v>
      </c>
    </row>
    <row r="87" spans="1:9" x14ac:dyDescent="0.3">
      <c r="A87">
        <f>Totaler!A87:B195</f>
        <v>7731</v>
      </c>
      <c r="B87" t="str">
        <f>Totaler!B87:B195</f>
        <v>Skadeutgifter</v>
      </c>
      <c r="C87">
        <v>0</v>
      </c>
      <c r="E87">
        <v>0</v>
      </c>
      <c r="G87">
        <v>0</v>
      </c>
      <c r="I87" s="109">
        <v>0</v>
      </c>
    </row>
    <row r="88" spans="1:9" x14ac:dyDescent="0.3">
      <c r="A88">
        <f>Totaler!A88:B196</f>
        <v>7750</v>
      </c>
      <c r="B88" t="str">
        <f>Totaler!B88:B196</f>
        <v>Kostnader Fotballskole</v>
      </c>
      <c r="C88">
        <v>0</v>
      </c>
      <c r="E88">
        <v>0</v>
      </c>
      <c r="G88">
        <v>0</v>
      </c>
      <c r="I88" s="109">
        <v>0</v>
      </c>
    </row>
    <row r="89" spans="1:9" x14ac:dyDescent="0.3">
      <c r="A89">
        <f>Totaler!A89:B197</f>
        <v>7751</v>
      </c>
      <c r="B89" t="str">
        <f>Totaler!B89:B197</f>
        <v>Parkering Langrenn</v>
      </c>
      <c r="C89">
        <v>0</v>
      </c>
      <c r="E89">
        <v>0</v>
      </c>
      <c r="G89">
        <v>0</v>
      </c>
      <c r="I89" s="109">
        <v>0</v>
      </c>
    </row>
    <row r="90" spans="1:9" x14ac:dyDescent="0.3">
      <c r="A90">
        <f>Totaler!A90:B198</f>
        <v>7752</v>
      </c>
      <c r="B90" t="str">
        <f>Totaler!B90:B198</f>
        <v>S-trøndelag Skikrets -lodd</v>
      </c>
      <c r="C90">
        <v>0</v>
      </c>
      <c r="E90">
        <v>0</v>
      </c>
      <c r="G90">
        <v>0</v>
      </c>
      <c r="I90" s="109">
        <v>0</v>
      </c>
    </row>
    <row r="91" spans="1:9" x14ac:dyDescent="0.3">
      <c r="A91">
        <f>Totaler!A91:B199</f>
        <v>7753</v>
      </c>
      <c r="B91" t="str">
        <f>Totaler!B91:B199</f>
        <v>Poengrenn</v>
      </c>
      <c r="C91">
        <v>0</v>
      </c>
      <c r="E91">
        <v>0</v>
      </c>
      <c r="G91">
        <v>0</v>
      </c>
      <c r="I91" s="109">
        <v>0</v>
      </c>
    </row>
    <row r="92" spans="1:9" x14ac:dyDescent="0.3">
      <c r="A92">
        <f>Totaler!A92:B200</f>
        <v>7760</v>
      </c>
      <c r="B92" t="str">
        <f>Totaler!B92:B200</f>
        <v>Idrettsfaglig utdannelse</v>
      </c>
      <c r="C92">
        <v>0</v>
      </c>
      <c r="E92">
        <v>0</v>
      </c>
      <c r="G92">
        <v>0</v>
      </c>
      <c r="I92" s="109">
        <v>0</v>
      </c>
    </row>
    <row r="93" spans="1:9" x14ac:dyDescent="0.3">
      <c r="A93">
        <f>Totaler!A93:B201</f>
        <v>7761</v>
      </c>
      <c r="B93" t="str">
        <f>Totaler!B93:B201</f>
        <v>Overgang spillere</v>
      </c>
      <c r="C93">
        <v>0</v>
      </c>
      <c r="E93">
        <v>0</v>
      </c>
      <c r="G93">
        <v>0</v>
      </c>
      <c r="I93" s="109">
        <v>0</v>
      </c>
    </row>
    <row r="94" spans="1:9" x14ac:dyDescent="0.3">
      <c r="A94">
        <f>Totaler!A94:B202</f>
        <v>7762</v>
      </c>
      <c r="B94" t="str">
        <f>Totaler!B94:B202</f>
        <v>Kostnader arrangement</v>
      </c>
      <c r="C94">
        <v>0</v>
      </c>
      <c r="E94">
        <v>0</v>
      </c>
      <c r="G94">
        <v>0</v>
      </c>
      <c r="I94" s="109">
        <v>0</v>
      </c>
    </row>
    <row r="95" spans="1:9" x14ac:dyDescent="0.3">
      <c r="A95">
        <f>Totaler!A95:B203</f>
        <v>7763</v>
      </c>
      <c r="B95" t="str">
        <f>Totaler!B95:B203</f>
        <v>Julecup Fotball halleie</v>
      </c>
      <c r="C95">
        <v>0</v>
      </c>
      <c r="E95">
        <v>0</v>
      </c>
      <c r="G95">
        <v>0</v>
      </c>
      <c r="I95" s="109">
        <v>0</v>
      </c>
    </row>
    <row r="96" spans="1:9" x14ac:dyDescent="0.3">
      <c r="A96">
        <f>Totaler!A96:B204</f>
        <v>7764</v>
      </c>
      <c r="B96" t="str">
        <f>Totaler!B96:B204</f>
        <v>Julecup Godtgjørelse</v>
      </c>
      <c r="C96">
        <v>0</v>
      </c>
      <c r="E96">
        <v>0</v>
      </c>
      <c r="G96">
        <v>0</v>
      </c>
      <c r="I96" s="109">
        <v>0</v>
      </c>
    </row>
    <row r="97" spans="1:9" x14ac:dyDescent="0.3">
      <c r="A97">
        <f>Totaler!A97:B205</f>
        <v>7765</v>
      </c>
      <c r="B97" t="str">
        <f>Totaler!B97:B205</f>
        <v>Julecup dommerutgifter</v>
      </c>
      <c r="C97">
        <v>0</v>
      </c>
      <c r="E97">
        <v>0</v>
      </c>
      <c r="G97">
        <v>0</v>
      </c>
      <c r="I97" s="109">
        <v>0</v>
      </c>
    </row>
    <row r="98" spans="1:9" x14ac:dyDescent="0.3">
      <c r="A98">
        <f>Totaler!A98:B206</f>
        <v>7766</v>
      </c>
      <c r="B98" t="str">
        <f>Totaler!B98:B206</f>
        <v>Julecup premier</v>
      </c>
      <c r="C98">
        <v>0</v>
      </c>
      <c r="E98">
        <v>0</v>
      </c>
      <c r="G98">
        <v>0</v>
      </c>
      <c r="I98" s="109">
        <v>0</v>
      </c>
    </row>
    <row r="99" spans="1:9" x14ac:dyDescent="0.3">
      <c r="A99">
        <f>Totaler!A99:B207</f>
        <v>7767</v>
      </c>
      <c r="B99" t="str">
        <f>Totaler!B99:B207</f>
        <v>Julecup varekjøp kiosk</v>
      </c>
      <c r="C99">
        <v>0</v>
      </c>
      <c r="E99">
        <v>0</v>
      </c>
      <c r="G99">
        <v>0</v>
      </c>
      <c r="I99" s="109">
        <v>0</v>
      </c>
    </row>
    <row r="100" spans="1:9" x14ac:dyDescent="0.3">
      <c r="A100">
        <f>Totaler!A100:B208</f>
        <v>7768</v>
      </c>
      <c r="B100" t="str">
        <f>Totaler!B100:B208</f>
        <v>Julecup rekvisita</v>
      </c>
      <c r="C100">
        <v>0</v>
      </c>
      <c r="E100">
        <v>0</v>
      </c>
      <c r="G100">
        <v>0</v>
      </c>
      <c r="I100" s="109">
        <v>0</v>
      </c>
    </row>
    <row r="101" spans="1:9" x14ac:dyDescent="0.3">
      <c r="A101">
        <v>7769</v>
      </c>
      <c r="B101" t="s">
        <v>129</v>
      </c>
      <c r="C101">
        <v>0</v>
      </c>
      <c r="E101">
        <v>0</v>
      </c>
      <c r="G101">
        <v>0</v>
      </c>
      <c r="I101" s="109">
        <v>0</v>
      </c>
    </row>
    <row r="102" spans="1:9" x14ac:dyDescent="0.3">
      <c r="A102">
        <f>Totaler!A102:B209</f>
        <v>7770</v>
      </c>
      <c r="B102" t="str">
        <f>Totaler!B102:B209</f>
        <v>Påmeldingsgebyr stevner</v>
      </c>
      <c r="C102">
        <v>0</v>
      </c>
      <c r="E102">
        <v>0</v>
      </c>
      <c r="G102">
        <v>0</v>
      </c>
      <c r="H102">
        <v>90</v>
      </c>
      <c r="I102" s="109">
        <v>4000</v>
      </c>
    </row>
    <row r="103" spans="1:9" x14ac:dyDescent="0.3">
      <c r="A103">
        <f>Totaler!A103:B210</f>
        <v>7772</v>
      </c>
      <c r="B103" t="str">
        <f>Totaler!B103:B210</f>
        <v>Treningssamlinger</v>
      </c>
      <c r="C103">
        <v>0</v>
      </c>
      <c r="E103">
        <v>0</v>
      </c>
      <c r="G103">
        <v>0</v>
      </c>
      <c r="H103">
        <v>18600</v>
      </c>
      <c r="I103" s="109">
        <v>0</v>
      </c>
    </row>
    <row r="104" spans="1:9" x14ac:dyDescent="0.3">
      <c r="A104">
        <f>Totaler!A104:B211</f>
        <v>7773</v>
      </c>
      <c r="B104" t="str">
        <f>Totaler!B104:B211</f>
        <v>Kjøp toalettpapir</v>
      </c>
      <c r="C104">
        <v>0</v>
      </c>
      <c r="E104">
        <v>0</v>
      </c>
      <c r="G104">
        <v>0</v>
      </c>
      <c r="I104" s="109">
        <v>0</v>
      </c>
    </row>
    <row r="105" spans="1:9" x14ac:dyDescent="0.3">
      <c r="A105">
        <f>Totaler!A105:B212</f>
        <v>7774</v>
      </c>
      <c r="B105" t="str">
        <f>Totaler!B105:B212</f>
        <v>Kjøp dugnadsvarer</v>
      </c>
      <c r="C105">
        <v>0</v>
      </c>
      <c r="E105">
        <v>0</v>
      </c>
      <c r="G105">
        <v>0</v>
      </c>
      <c r="I105" s="109">
        <v>0</v>
      </c>
    </row>
    <row r="106" spans="1:9" x14ac:dyDescent="0.3">
      <c r="A106">
        <f>Totaler!A106:B213</f>
        <v>7775</v>
      </c>
      <c r="B106" t="str">
        <f>Totaler!B106:B213</f>
        <v>World Cup Utgifter</v>
      </c>
      <c r="C106">
        <v>0</v>
      </c>
      <c r="E106">
        <v>0</v>
      </c>
      <c r="G106">
        <v>0</v>
      </c>
      <c r="I106" s="109">
        <v>0</v>
      </c>
    </row>
    <row r="107" spans="1:9" x14ac:dyDescent="0.3">
      <c r="A107">
        <f>Totaler!A107:B214</f>
        <v>7780</v>
      </c>
      <c r="B107" t="str">
        <f>Totaler!B107:B214</f>
        <v>Servering møter</v>
      </c>
      <c r="C107">
        <v>2000</v>
      </c>
      <c r="D107">
        <v>1535</v>
      </c>
      <c r="E107">
        <v>2000</v>
      </c>
      <c r="F107">
        <v>1662</v>
      </c>
      <c r="G107">
        <v>2000</v>
      </c>
      <c r="H107">
        <v>1869</v>
      </c>
      <c r="I107" s="109">
        <v>2000</v>
      </c>
    </row>
    <row r="108" spans="1:9" x14ac:dyDescent="0.3">
      <c r="A108">
        <f>Totaler!A108:B215</f>
        <v>7790</v>
      </c>
      <c r="B108" t="str">
        <f>Totaler!B108:B215</f>
        <v>Andre kostnader</v>
      </c>
      <c r="C108">
        <v>0</v>
      </c>
      <c r="E108">
        <v>0</v>
      </c>
      <c r="G108">
        <v>2700</v>
      </c>
      <c r="H108">
        <v>1581</v>
      </c>
      <c r="I108" s="109">
        <v>0</v>
      </c>
    </row>
    <row r="109" spans="1:9" x14ac:dyDescent="0.3">
      <c r="A109">
        <f>Totaler!A109:B216</f>
        <v>7791</v>
      </c>
      <c r="B109" t="str">
        <f>Totaler!B109:B216</f>
        <v>Dommerutgifter</v>
      </c>
      <c r="C109">
        <v>0</v>
      </c>
      <c r="E109">
        <v>0</v>
      </c>
      <c r="G109">
        <v>0</v>
      </c>
      <c r="I109" s="109">
        <v>0</v>
      </c>
    </row>
    <row r="110" spans="1:9" x14ac:dyDescent="0.3">
      <c r="A110">
        <f>Totaler!A110:B217</f>
        <v>7830</v>
      </c>
      <c r="B110" t="str">
        <f>Totaler!B110:B217</f>
        <v>Tap fordringer</v>
      </c>
      <c r="C110">
        <v>0</v>
      </c>
      <c r="D110">
        <v>700</v>
      </c>
      <c r="E110">
        <v>0</v>
      </c>
      <c r="F110">
        <v>0</v>
      </c>
      <c r="G110">
        <v>0</v>
      </c>
      <c r="H110">
        <v>700</v>
      </c>
      <c r="I110" s="109">
        <v>0</v>
      </c>
    </row>
    <row r="111" spans="1:9" x14ac:dyDescent="0.3">
      <c r="A111" t="str">
        <f>Totaler!A111:B218</f>
        <v>Sum Andre Kostnader</v>
      </c>
      <c r="C111">
        <f>SUM(C85:C110)</f>
        <v>6000</v>
      </c>
      <c r="D111">
        <f t="shared" ref="D111:E111" si="2">SUM(D85:D110)</f>
        <v>3735</v>
      </c>
      <c r="E111">
        <f t="shared" si="2"/>
        <v>5000</v>
      </c>
      <c r="F111">
        <f t="shared" ref="F111:G111" si="3">SUM(F85:F110)</f>
        <v>3781</v>
      </c>
      <c r="G111">
        <f t="shared" si="3"/>
        <v>8700</v>
      </c>
      <c r="H111">
        <f t="shared" ref="H111:I111" si="4">SUM(H85:H110)</f>
        <v>24838</v>
      </c>
      <c r="I111" s="109">
        <f t="shared" si="4"/>
        <v>6000</v>
      </c>
    </row>
    <row r="112" spans="1:9" x14ac:dyDescent="0.3">
      <c r="A112" t="str">
        <f>Totaler!A112:B219</f>
        <v>SUM KOSTNADER</v>
      </c>
      <c r="C112">
        <f>SUM(C111+C83+C81+C76+C72+C68+C62+C58+C49+C43+C38+L42)</f>
        <v>66000</v>
      </c>
      <c r="D112">
        <f t="shared" ref="D112:I112" si="5">SUM(D111+D83+D81+D76+D72+D68+D62+D58+D49+D43+D38+L42)</f>
        <v>57400</v>
      </c>
      <c r="E112">
        <f t="shared" si="5"/>
        <v>68300</v>
      </c>
      <c r="F112">
        <f t="shared" si="5"/>
        <v>62871</v>
      </c>
      <c r="G112">
        <f t="shared" si="5"/>
        <v>86600</v>
      </c>
      <c r="H112">
        <f t="shared" si="5"/>
        <v>70731</v>
      </c>
      <c r="I112" s="109">
        <f t="shared" si="5"/>
        <v>83300</v>
      </c>
    </row>
    <row r="113" spans="1:9" x14ac:dyDescent="0.3">
      <c r="A113" t="str">
        <f>Totaler!A113:B220</f>
        <v>DRIFTSRESULTAT</v>
      </c>
      <c r="C113">
        <f t="shared" ref="C113:I113" si="6">SUM(C30-C112)</f>
        <v>4000</v>
      </c>
      <c r="D113">
        <f t="shared" si="6"/>
        <v>6300</v>
      </c>
      <c r="E113">
        <f t="shared" si="6"/>
        <v>3200</v>
      </c>
      <c r="F113">
        <f t="shared" si="6"/>
        <v>6629</v>
      </c>
      <c r="G113">
        <f t="shared" si="6"/>
        <v>0</v>
      </c>
      <c r="H113" s="109">
        <f t="shared" si="6"/>
        <v>4569</v>
      </c>
      <c r="I113" s="109">
        <f t="shared" si="6"/>
        <v>0</v>
      </c>
    </row>
    <row r="114" spans="1:9" x14ac:dyDescent="0.3">
      <c r="A114">
        <f>Totaler!A114:B221</f>
        <v>8050</v>
      </c>
      <c r="B114" t="str">
        <f>Totaler!B114:B221</f>
        <v>Annen Renteinntekt</v>
      </c>
      <c r="C114">
        <v>0</v>
      </c>
      <c r="E114">
        <v>0</v>
      </c>
      <c r="F114">
        <v>191</v>
      </c>
      <c r="G114">
        <v>0</v>
      </c>
      <c r="H114">
        <v>0</v>
      </c>
      <c r="I114" s="109">
        <v>0</v>
      </c>
    </row>
    <row r="115" spans="1:9" x14ac:dyDescent="0.3">
      <c r="A115">
        <f>Totaler!A115:B222</f>
        <v>8051</v>
      </c>
      <c r="B115" t="str">
        <f>Totaler!B115:B222</f>
        <v>Renteinntekt bankinnskudd</v>
      </c>
      <c r="C115">
        <v>0</v>
      </c>
      <c r="D115">
        <v>1348</v>
      </c>
      <c r="E115">
        <v>0</v>
      </c>
      <c r="F115">
        <v>0</v>
      </c>
      <c r="G115">
        <v>0</v>
      </c>
      <c r="H115">
        <v>211</v>
      </c>
      <c r="I115" s="109">
        <v>0</v>
      </c>
    </row>
    <row r="116" spans="1:9" x14ac:dyDescent="0.3">
      <c r="A116">
        <f>Totaler!A116:B223</f>
        <v>8055</v>
      </c>
      <c r="B116" t="str">
        <f>Totaler!B116:B223</f>
        <v>Renteinntekt kundefordringer</v>
      </c>
      <c r="C116">
        <v>0</v>
      </c>
      <c r="E116">
        <v>0</v>
      </c>
      <c r="G116">
        <v>0</v>
      </c>
      <c r="I116" s="109">
        <v>0</v>
      </c>
    </row>
    <row r="117" spans="1:9" x14ac:dyDescent="0.3">
      <c r="A117" t="str">
        <f>Totaler!A117:B224</f>
        <v>Sum Finansinntekter</v>
      </c>
      <c r="B117">
        <f>Totaler!B117:B224</f>
        <v>0</v>
      </c>
      <c r="C117">
        <f t="shared" ref="C117:I117" si="7">SUM(C114:C116)</f>
        <v>0</v>
      </c>
      <c r="D117">
        <f t="shared" si="7"/>
        <v>1348</v>
      </c>
      <c r="E117">
        <f t="shared" si="7"/>
        <v>0</v>
      </c>
      <c r="F117">
        <f t="shared" si="7"/>
        <v>191</v>
      </c>
      <c r="G117">
        <f t="shared" si="7"/>
        <v>0</v>
      </c>
      <c r="H117">
        <f t="shared" si="7"/>
        <v>211</v>
      </c>
      <c r="I117" s="109">
        <f t="shared" si="7"/>
        <v>0</v>
      </c>
    </row>
    <row r="118" spans="1:9" x14ac:dyDescent="0.3">
      <c r="A118">
        <f>Totaler!A118:B225</f>
        <v>8150</v>
      </c>
      <c r="B118" t="str">
        <f>Totaler!B118:B225</f>
        <v>Annen Rentekostnad</v>
      </c>
      <c r="C118">
        <v>0</v>
      </c>
      <c r="E118">
        <v>0</v>
      </c>
      <c r="G118">
        <v>0</v>
      </c>
      <c r="I118" s="109">
        <v>0</v>
      </c>
    </row>
    <row r="119" spans="1:9" x14ac:dyDescent="0.3">
      <c r="A119">
        <f>Totaler!A119:B226</f>
        <v>8155</v>
      </c>
      <c r="B119" t="str">
        <f>Totaler!B119:B226</f>
        <v>Rentekostnader leverandører</v>
      </c>
      <c r="C119">
        <v>0</v>
      </c>
      <c r="E119">
        <v>0</v>
      </c>
      <c r="F119">
        <v>204</v>
      </c>
      <c r="G119">
        <v>0</v>
      </c>
      <c r="H119">
        <v>0</v>
      </c>
      <c r="I119" s="109">
        <v>0</v>
      </c>
    </row>
    <row r="120" spans="1:9" x14ac:dyDescent="0.3">
      <c r="A120">
        <f>Totaler!A120:B227</f>
        <v>8170</v>
      </c>
      <c r="B120" t="str">
        <f>Totaler!B120:B227</f>
        <v>Annen Finanskostnad</v>
      </c>
      <c r="C120">
        <v>0</v>
      </c>
      <c r="D120">
        <v>1547</v>
      </c>
      <c r="E120">
        <v>0</v>
      </c>
      <c r="F120">
        <v>1551</v>
      </c>
      <c r="G120">
        <v>0</v>
      </c>
      <c r="H120">
        <v>1383</v>
      </c>
      <c r="I120" s="109">
        <v>0</v>
      </c>
    </row>
    <row r="121" spans="1:9" x14ac:dyDescent="0.3">
      <c r="A121" t="str">
        <f>Totaler!A121:B228</f>
        <v>Sum finanskostnader</v>
      </c>
      <c r="C121">
        <f t="shared" ref="C121:H121" si="8">SUM(C118:C120)</f>
        <v>0</v>
      </c>
      <c r="D121">
        <f t="shared" si="8"/>
        <v>1547</v>
      </c>
      <c r="E121">
        <f t="shared" si="8"/>
        <v>0</v>
      </c>
      <c r="F121">
        <f t="shared" si="8"/>
        <v>1755</v>
      </c>
      <c r="G121">
        <f t="shared" si="8"/>
        <v>0</v>
      </c>
      <c r="H121">
        <f t="shared" si="8"/>
        <v>1383</v>
      </c>
      <c r="I121" s="109">
        <v>0</v>
      </c>
    </row>
    <row r="122" spans="1:9" x14ac:dyDescent="0.3">
      <c r="A122" t="str">
        <f>Totaler!A122:B229</f>
        <v>FINANSRESULTAT</v>
      </c>
      <c r="C122">
        <f>SUM(C117-C121)</f>
        <v>0</v>
      </c>
      <c r="D122">
        <f>SUM(D117-D121)</f>
        <v>-199</v>
      </c>
      <c r="E122">
        <f>SUM(E117-E121)</f>
        <v>0</v>
      </c>
      <c r="F122">
        <f>SUM(F117-F121)</f>
        <v>-1564</v>
      </c>
      <c r="G122">
        <v>0</v>
      </c>
      <c r="H122">
        <f>SUM(H117-H121)</f>
        <v>-1172</v>
      </c>
      <c r="I122" s="109">
        <f>SUM(I117-I121)</f>
        <v>0</v>
      </c>
    </row>
    <row r="123" spans="1:9" x14ac:dyDescent="0.3">
      <c r="A123" t="str">
        <f>Totaler!A123:B230</f>
        <v>ORDINÆRT ÅRSRESULTAT</v>
      </c>
      <c r="C123">
        <f t="shared" ref="C123:I123" si="9">SUM(C113+C122)</f>
        <v>4000</v>
      </c>
      <c r="D123">
        <f t="shared" si="9"/>
        <v>6101</v>
      </c>
      <c r="E123">
        <f t="shared" si="9"/>
        <v>3200</v>
      </c>
      <c r="F123">
        <f t="shared" si="9"/>
        <v>5065</v>
      </c>
      <c r="G123">
        <f t="shared" si="9"/>
        <v>0</v>
      </c>
      <c r="H123">
        <f t="shared" si="9"/>
        <v>3397</v>
      </c>
      <c r="I123" s="109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Totaler</vt:lpstr>
      <vt:lpstr>Avd 1 - Hovedlaget</vt:lpstr>
      <vt:lpstr>Avd 2 - Kiosk</vt:lpstr>
      <vt:lpstr>Avd 3 - Langrenn</vt:lpstr>
      <vt:lpstr>Avd 4 - Friidrett</vt:lpstr>
      <vt:lpstr>Avd 5 - Fotball</vt:lpstr>
      <vt:lpstr>Avd 6 - Håndball</vt:lpstr>
      <vt:lpstr>Avd 7 - Lions</vt:lpstr>
      <vt:lpstr>Avd 8 - Trim</vt:lpstr>
      <vt:lpstr>Avd 9 - Idrettsskolen</vt:lpstr>
      <vt:lpstr>Avd 10 - Innebandy</vt:lpstr>
      <vt:lpstr>Avd 11 - Volleyball</vt:lpstr>
      <vt:lpstr>Avd 12 - Badminton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wigben</dc:creator>
  <cp:lastModifiedBy>Bente Wiggen</cp:lastModifiedBy>
  <cp:lastPrinted>2020-06-09T07:48:29Z</cp:lastPrinted>
  <dcterms:created xsi:type="dcterms:W3CDTF">2017-10-16T16:43:21Z</dcterms:created>
  <dcterms:modified xsi:type="dcterms:W3CDTF">2020-06-09T13:57:08Z</dcterms:modified>
</cp:coreProperties>
</file>